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fagan\OneDrive for Business\Operations\Climate change\Water Min's Climate Challenge\Round 1- low carbon concrete\Deliverables\Final deliverables\"/>
    </mc:Choice>
  </mc:AlternateContent>
  <xr:revisionPtr revIDLastSave="0" documentId="13_ncr:1_{8D7D3B71-4A62-475E-ACB3-1F2E26DDEA10}" xr6:coauthVersionLast="47" xr6:coauthVersionMax="47" xr10:uidLastSave="{00000000-0000-0000-0000-000000000000}"/>
  <bookViews>
    <workbookView xWindow="-120" yWindow="-120" windowWidth="29040" windowHeight="15840" xr2:uid="{A551DD52-2D0E-46B2-B60F-419440774BFF}"/>
  </bookViews>
  <sheets>
    <sheet name="Introduction" sheetId="8" r:id="rId1"/>
    <sheet name="Concrete Element Summary " sheetId="1" r:id="rId2"/>
    <sheet name="Mix Details" sheetId="3" r:id="rId3"/>
    <sheet name="HOLCIM" sheetId="2" state="hidden" r:id="rId4"/>
    <sheet name="HANSON" sheetId="4" state="hidden" r:id="rId5"/>
    <sheet name="Lists" sheetId="7" state="hidden" r:id="rId6"/>
    <sheet name="Drawing Note Examples" sheetId="6" state="hidden" r:id="rId7"/>
  </sheets>
  <externalReferences>
    <externalReference r:id="rId8"/>
    <externalReference r:id="rId9"/>
    <externalReference r:id="rId10"/>
    <externalReference r:id="rId11"/>
  </externalReferences>
  <definedNames>
    <definedName name="_xlnm._FilterDatabase" localSheetId="1" hidden="1">'Concrete Element Summary '!$B$5:$AB$30</definedName>
    <definedName name="_xlnm._FilterDatabase" localSheetId="2" hidden="1">'Mix Details'!$A$5:$BL$65</definedName>
    <definedName name="_status">[1]Sheet1!$B$3:$B$6</definedName>
    <definedName name="_YN">#REF!</definedName>
    <definedName name="BBB">#REF!</definedName>
    <definedName name="MatLCI">'[2]LCI (2021)'!$B$253:$AI$686</definedName>
    <definedName name="ProjectNames">[3]!Table3[Projects]</definedName>
    <definedName name="Report_Date">[4]bgnd_Graphics!$A$2</definedName>
    <definedName name="X">[3]!Table4[Column1]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1" i="3" l="1"/>
  <c r="BC41" i="3" s="1"/>
  <c r="Z41" i="3"/>
  <c r="BE41" i="3" s="1"/>
  <c r="Y42" i="3"/>
  <c r="BC42" i="3" s="1"/>
  <c r="Z42" i="3"/>
  <c r="BD42" i="3" s="1"/>
  <c r="Y43" i="3"/>
  <c r="BC43" i="3" s="1"/>
  <c r="Z43" i="3"/>
  <c r="BD43" i="3" s="1"/>
  <c r="Y44" i="3"/>
  <c r="BC44" i="3" s="1"/>
  <c r="Z44" i="3"/>
  <c r="BE44" i="3" s="1"/>
  <c r="Y45" i="3"/>
  <c r="BC45" i="3" s="1"/>
  <c r="Z45" i="3"/>
  <c r="BD45" i="3" s="1"/>
  <c r="Y46" i="3"/>
  <c r="BC46" i="3" s="1"/>
  <c r="Z46" i="3"/>
  <c r="BD46" i="3" s="1"/>
  <c r="Y47" i="3"/>
  <c r="BC47" i="3" s="1"/>
  <c r="Z47" i="3"/>
  <c r="BE47" i="3" s="1"/>
  <c r="Y48" i="3"/>
  <c r="BC48" i="3" s="1"/>
  <c r="Z48" i="3"/>
  <c r="BD48" i="3" s="1"/>
  <c r="Y49" i="3"/>
  <c r="BC49" i="3" s="1"/>
  <c r="Z49" i="3"/>
  <c r="BD49" i="3" s="1"/>
  <c r="Y50" i="3"/>
  <c r="BC50" i="3" s="1"/>
  <c r="Z50" i="3"/>
  <c r="BD50" i="3" s="1"/>
  <c r="Y51" i="3"/>
  <c r="BC51" i="3" s="1"/>
  <c r="Z51" i="3"/>
  <c r="BD51" i="3" s="1"/>
  <c r="Y52" i="3"/>
  <c r="BC52" i="3" s="1"/>
  <c r="Z52" i="3"/>
  <c r="BD52" i="3" s="1"/>
  <c r="Y53" i="3"/>
  <c r="BC53" i="3" s="1"/>
  <c r="Z53" i="3"/>
  <c r="BD53" i="3" s="1"/>
  <c r="Y54" i="3"/>
  <c r="BC54" i="3" s="1"/>
  <c r="Z54" i="3"/>
  <c r="BD54" i="3" s="1"/>
  <c r="Y55" i="3"/>
  <c r="BC55" i="3" s="1"/>
  <c r="Z55" i="3"/>
  <c r="BD55" i="3" s="1"/>
  <c r="Y56" i="3"/>
  <c r="BC56" i="3" s="1"/>
  <c r="Z56" i="3"/>
  <c r="BD56" i="3" s="1"/>
  <c r="Y57" i="3"/>
  <c r="BC57" i="3" s="1"/>
  <c r="Z57" i="3"/>
  <c r="BE57" i="3" s="1"/>
  <c r="Y58" i="3"/>
  <c r="BC58" i="3" s="1"/>
  <c r="Z58" i="3"/>
  <c r="BD58" i="3" s="1"/>
  <c r="Y59" i="3"/>
  <c r="BC59" i="3" s="1"/>
  <c r="Z59" i="3"/>
  <c r="BE59" i="3" s="1"/>
  <c r="Y60" i="3"/>
  <c r="BC60" i="3" s="1"/>
  <c r="Z60" i="3"/>
  <c r="BE60" i="3" s="1"/>
  <c r="Y61" i="3"/>
  <c r="BC61" i="3" s="1"/>
  <c r="Z61" i="3"/>
  <c r="BE61" i="3" s="1"/>
  <c r="Y62" i="3"/>
  <c r="BC62" i="3" s="1"/>
  <c r="Z62" i="3"/>
  <c r="BD62" i="3" s="1"/>
  <c r="Y63" i="3"/>
  <c r="BC63" i="3" s="1"/>
  <c r="Z63" i="3"/>
  <c r="BD63" i="3" s="1"/>
  <c r="Y64" i="3"/>
  <c r="BC64" i="3" s="1"/>
  <c r="Z64" i="3"/>
  <c r="BD64" i="3" s="1"/>
  <c r="Y65" i="3"/>
  <c r="BC65" i="3" s="1"/>
  <c r="Z65" i="3"/>
  <c r="BE65" i="3" s="1"/>
  <c r="Y38" i="3"/>
  <c r="BC38" i="3" s="1"/>
  <c r="Z38" i="3"/>
  <c r="BD38" i="3" s="1"/>
  <c r="Y39" i="3"/>
  <c r="BC39" i="3" s="1"/>
  <c r="Z39" i="3"/>
  <c r="BE39" i="3" s="1"/>
  <c r="Y40" i="3"/>
  <c r="BC40" i="3" s="1"/>
  <c r="Z40" i="3"/>
  <c r="BE40" i="3" s="1"/>
  <c r="BD40" i="3" l="1"/>
  <c r="BE58" i="3"/>
  <c r="BD60" i="3"/>
  <c r="BD65" i="3"/>
  <c r="BE46" i="3"/>
  <c r="BD41" i="3"/>
  <c r="BE53" i="3"/>
  <c r="BD44" i="3"/>
  <c r="BE52" i="3"/>
  <c r="BD39" i="3"/>
  <c r="BE63" i="3"/>
  <c r="BE55" i="3"/>
  <c r="BD61" i="3"/>
  <c r="BD57" i="3"/>
  <c r="BE50" i="3"/>
  <c r="BE64" i="3"/>
  <c r="BE43" i="3"/>
  <c r="BE56" i="3"/>
  <c r="BE51" i="3"/>
  <c r="BE62" i="3"/>
  <c r="BE48" i="3"/>
  <c r="BE45" i="3"/>
  <c r="BE38" i="3"/>
  <c r="BD59" i="3"/>
  <c r="BE54" i="3"/>
  <c r="BD47" i="3"/>
  <c r="BE42" i="3"/>
  <c r="BE49" i="3"/>
  <c r="Y36" i="3"/>
  <c r="BC36" i="3" s="1"/>
  <c r="Z36" i="3"/>
  <c r="BD36" i="3" s="1"/>
  <c r="Y37" i="3"/>
  <c r="BC37" i="3" s="1"/>
  <c r="Z37" i="3"/>
  <c r="BD37" i="3" s="1"/>
  <c r="Q36" i="3"/>
  <c r="R36" i="3" s="1"/>
  <c r="Z35" i="3"/>
  <c r="BD35" i="3" s="1"/>
  <c r="Y35" i="3"/>
  <c r="AJ35" i="3" s="1"/>
  <c r="Q35" i="3"/>
  <c r="R35" i="3" s="1"/>
  <c r="Z34" i="3"/>
  <c r="Y34" i="3"/>
  <c r="BC34" i="3" s="1"/>
  <c r="Q34" i="3"/>
  <c r="R34" i="3" s="1"/>
  <c r="Z33" i="3"/>
  <c r="Y33" i="3"/>
  <c r="BC33" i="3" s="1"/>
  <c r="Q33" i="3"/>
  <c r="R33" i="3" s="1"/>
  <c r="Z32" i="3"/>
  <c r="BD32" i="3" s="1"/>
  <c r="Y32" i="3"/>
  <c r="BC32" i="3" s="1"/>
  <c r="Q32" i="3"/>
  <c r="R32" i="3" s="1"/>
  <c r="Z31" i="3"/>
  <c r="Y31" i="3"/>
  <c r="BC31" i="3" s="1"/>
  <c r="Q31" i="3"/>
  <c r="R31" i="3" s="1"/>
  <c r="Z28" i="3"/>
  <c r="BD28" i="3" s="1"/>
  <c r="Y28" i="3"/>
  <c r="BC28" i="3" s="1"/>
  <c r="Q28" i="3"/>
  <c r="R28" i="3" s="1"/>
  <c r="Z27" i="3"/>
  <c r="Y27" i="3"/>
  <c r="BC27" i="3" s="1"/>
  <c r="Q27" i="3"/>
  <c r="R27" i="3" s="1"/>
  <c r="Q26" i="3"/>
  <c r="R26" i="3" s="1"/>
  <c r="Q25" i="3"/>
  <c r="R25" i="3" s="1"/>
  <c r="Z26" i="3"/>
  <c r="BD26" i="3" s="1"/>
  <c r="Y26" i="3"/>
  <c r="BC26" i="3" s="1"/>
  <c r="Z25" i="3"/>
  <c r="Y25" i="3"/>
  <c r="BC25" i="3" s="1"/>
  <c r="Z30" i="3"/>
  <c r="Y30" i="3"/>
  <c r="BC30" i="3" s="1"/>
  <c r="Q30" i="3"/>
  <c r="R30" i="3" s="1"/>
  <c r="Z29" i="3"/>
  <c r="BD29" i="3" s="1"/>
  <c r="Y29" i="3"/>
  <c r="BC29" i="3" s="1"/>
  <c r="Q29" i="3"/>
  <c r="R29" i="3" s="1"/>
  <c r="Z24" i="3"/>
  <c r="BD24" i="3" s="1"/>
  <c r="Y24" i="3"/>
  <c r="BC24" i="3" s="1"/>
  <c r="Q24" i="3"/>
  <c r="R24" i="3" s="1"/>
  <c r="Z23" i="3"/>
  <c r="Y23" i="3"/>
  <c r="BC23" i="3" s="1"/>
  <c r="Q23" i="3"/>
  <c r="R23" i="3" s="1"/>
  <c r="Z22" i="3"/>
  <c r="Y22" i="3"/>
  <c r="BC22" i="3" s="1"/>
  <c r="Q22" i="3"/>
  <c r="R22" i="3" s="1"/>
  <c r="Z21" i="3"/>
  <c r="BD21" i="3" s="1"/>
  <c r="Y21" i="3"/>
  <c r="BC21" i="3" s="1"/>
  <c r="Q21" i="3"/>
  <c r="R21" i="3" s="1"/>
  <c r="Z18" i="3"/>
  <c r="BD18" i="3" s="1"/>
  <c r="Q18" i="3"/>
  <c r="R18" i="3" s="1"/>
  <c r="Q15" i="3"/>
  <c r="R15" i="3" s="1"/>
  <c r="Q19" i="3"/>
  <c r="R19" i="3" s="1"/>
  <c r="Y19" i="3"/>
  <c r="AJ19" i="3" s="1"/>
  <c r="Z19" i="3"/>
  <c r="BD19" i="3" s="1"/>
  <c r="Q20" i="3"/>
  <c r="R20" i="3" s="1"/>
  <c r="Y20" i="3"/>
  <c r="Z20" i="3"/>
  <c r="BD20" i="3" s="1"/>
  <c r="Y15" i="3"/>
  <c r="Z15" i="3"/>
  <c r="Y16" i="3"/>
  <c r="Z16" i="3"/>
  <c r="Y17" i="3"/>
  <c r="Z17" i="3"/>
  <c r="Y18" i="3"/>
  <c r="Q12" i="3"/>
  <c r="R12" i="3" s="1"/>
  <c r="Q16" i="3"/>
  <c r="R16" i="3" s="1"/>
  <c r="Q17" i="3"/>
  <c r="R17" i="3" s="1"/>
  <c r="Z7" i="3"/>
  <c r="Y7" i="3"/>
  <c r="AJ7" i="3" s="1"/>
  <c r="Q7" i="3"/>
  <c r="R7" i="3" s="1"/>
  <c r="Z6" i="3"/>
  <c r="BD6" i="3" s="1"/>
  <c r="Z8" i="3"/>
  <c r="Z9" i="3"/>
  <c r="BD9" i="3" s="1"/>
  <c r="Z10" i="3"/>
  <c r="BD10" i="3" s="1"/>
  <c r="Z11" i="3"/>
  <c r="Z12" i="3"/>
  <c r="BD12" i="3" s="1"/>
  <c r="Z13" i="3"/>
  <c r="BD13" i="3" s="1"/>
  <c r="Z14" i="3"/>
  <c r="BD14" i="3" s="1"/>
  <c r="Y6" i="3"/>
  <c r="AJ6" i="3" s="1"/>
  <c r="Y8" i="3"/>
  <c r="AJ8" i="3" s="1"/>
  <c r="Y9" i="3"/>
  <c r="AJ9" i="3" s="1"/>
  <c r="Y10" i="3"/>
  <c r="AJ10" i="3" s="1"/>
  <c r="Y11" i="3"/>
  <c r="AJ11" i="3" s="1"/>
  <c r="Y12" i="3"/>
  <c r="AJ12" i="3" s="1"/>
  <c r="Y13" i="3"/>
  <c r="AJ13" i="3" s="1"/>
  <c r="Y14" i="3"/>
  <c r="AJ14" i="3" s="1"/>
  <c r="Q6" i="3"/>
  <c r="R6" i="3" s="1"/>
  <c r="Q8" i="3"/>
  <c r="R8" i="3" s="1"/>
  <c r="Q9" i="3"/>
  <c r="R9" i="3" s="1"/>
  <c r="Q10" i="3"/>
  <c r="R10" i="3" s="1"/>
  <c r="Q11" i="3"/>
  <c r="R11" i="3" s="1"/>
  <c r="Q13" i="3"/>
  <c r="R13" i="3" s="1"/>
  <c r="Q14" i="3"/>
  <c r="R14" i="3" s="1"/>
  <c r="BE37" i="3" l="1"/>
  <c r="BE36" i="3"/>
  <c r="AJ36" i="3"/>
  <c r="BC35" i="3"/>
  <c r="AJ32" i="3"/>
  <c r="BE32" i="3"/>
  <c r="BE35" i="3"/>
  <c r="BE33" i="3"/>
  <c r="BE31" i="3"/>
  <c r="BE34" i="3"/>
  <c r="AJ31" i="3"/>
  <c r="AJ34" i="3"/>
  <c r="BD31" i="3"/>
  <c r="BD34" i="3"/>
  <c r="AJ33" i="3"/>
  <c r="BD33" i="3"/>
  <c r="BE27" i="3"/>
  <c r="BE28" i="3"/>
  <c r="AJ27" i="3"/>
  <c r="BD27" i="3"/>
  <c r="AJ28" i="3"/>
  <c r="BE25" i="3"/>
  <c r="BE26" i="3"/>
  <c r="AJ25" i="3"/>
  <c r="BD25" i="3"/>
  <c r="AJ26" i="3"/>
  <c r="BE30" i="3"/>
  <c r="BE24" i="3"/>
  <c r="BE29" i="3"/>
  <c r="AJ24" i="3"/>
  <c r="AJ29" i="3"/>
  <c r="BE22" i="3"/>
  <c r="BE21" i="3"/>
  <c r="BE23" i="3"/>
  <c r="AJ23" i="3"/>
  <c r="AJ22" i="3"/>
  <c r="AJ30" i="3"/>
  <c r="BD22" i="3"/>
  <c r="BD30" i="3"/>
  <c r="BD23" i="3"/>
  <c r="BC9" i="3"/>
  <c r="BC13" i="3"/>
  <c r="BC20" i="3"/>
  <c r="BE19" i="3"/>
  <c r="BC19" i="3"/>
  <c r="BE20" i="3"/>
  <c r="BE7" i="3"/>
  <c r="BE18" i="3"/>
  <c r="BC18" i="3"/>
  <c r="AJ18" i="3"/>
  <c r="BD17" i="3"/>
  <c r="BE17" i="3"/>
  <c r="BC17" i="3"/>
  <c r="AJ17" i="3"/>
  <c r="BD16" i="3"/>
  <c r="BE16" i="3"/>
  <c r="BC16" i="3"/>
  <c r="AJ16" i="3"/>
  <c r="BD15" i="3"/>
  <c r="BE15" i="3"/>
  <c r="BC15" i="3"/>
  <c r="AJ15" i="3"/>
  <c r="BE13" i="3"/>
  <c r="BC14" i="3"/>
  <c r="BD7" i="3"/>
  <c r="BE14" i="3"/>
  <c r="BC7" i="3"/>
  <c r="BE6" i="3"/>
  <c r="BC6" i="3"/>
  <c r="BE12" i="3"/>
  <c r="BC12" i="3"/>
  <c r="BE11" i="3"/>
  <c r="BC11" i="3"/>
  <c r="BC10" i="3"/>
  <c r="BC8" i="3"/>
  <c r="BE8" i="3"/>
  <c r="BE10" i="3"/>
  <c r="BE9" i="3"/>
  <c r="BD11" i="3"/>
  <c r="BD8" i="3"/>
</calcChain>
</file>

<file path=xl/sharedStrings.xml><?xml version="1.0" encoding="utf-8"?>
<sst xmlns="http://schemas.openxmlformats.org/spreadsheetml/2006/main" count="2119" uniqueCount="633">
  <si>
    <t>Low Carbon Concrete Mix Selection Tool - Introduction</t>
  </si>
  <si>
    <r>
      <t xml:space="preserve">Refer to the </t>
    </r>
    <r>
      <rPr>
        <b/>
        <sz val="11"/>
        <color theme="1"/>
        <rFont val="Arial"/>
        <family val="2"/>
      </rPr>
      <t>Low Carbon Concrete Mix Selection Tool Practical Implementation Guide</t>
    </r>
    <r>
      <rPr>
        <sz val="11"/>
        <color theme="1"/>
        <rFont val="Arial"/>
        <family val="2"/>
      </rPr>
      <t xml:space="preserve">  for steps for use.</t>
    </r>
  </si>
  <si>
    <t>Ownership and accountability</t>
  </si>
  <si>
    <t>Experience and/or knowledge of concrete mixes is required by personnel operating the Tool. This skillset may come from personnel with materials engineering and/or sustainability backgrounds. ​</t>
  </si>
  <si>
    <t>The roles and responsibilities of the personnel required to operate/adapt the parameters in the Tool need to be determined beforehand by the individual water corporation. ​</t>
  </si>
  <si>
    <t>Collaboration between Designers and Engineers, Sustainability, Procurement and Delivery at a minimum is necessary to use the Tool to achieve the best outcomes, as illustrated below.</t>
  </si>
  <si>
    <t>Input tool owner and contributors to allow for review and oversight of process and outcomes in Table 1 and Table 2 below.</t>
  </si>
  <si>
    <t>Table 1</t>
  </si>
  <si>
    <t>Tool owner</t>
  </si>
  <si>
    <t>Organisation/ position</t>
  </si>
  <si>
    <t>Last review</t>
  </si>
  <si>
    <t>Name</t>
  </si>
  <si>
    <t>Position</t>
  </si>
  <si>
    <t>DD/MM/YYYY</t>
  </si>
  <si>
    <t>Table 2</t>
  </si>
  <si>
    <t>Tool contributors</t>
  </si>
  <si>
    <t>Tool overview</t>
  </si>
  <si>
    <t xml:space="preserve">The Tool is focused on concrete elements and is aligned to the Melbourne Retail Water Agencies (MRWA) database and Water Services Association of Australia (WSAA) standards. The Tool allows for the collation of information on appropriate concrete mixes in one place and prompts the user to consider higher supplementary cementitious materials (SCM)% mixes for water utility assets. </t>
  </si>
  <si>
    <t>Input parameters</t>
  </si>
  <si>
    <r>
      <rPr>
        <b/>
        <sz val="11"/>
        <color rgb="FF000000"/>
        <rFont val="Arial"/>
        <family val="2"/>
      </rPr>
      <t xml:space="preserve">Project specifications: </t>
    </r>
    <r>
      <rPr>
        <sz val="11"/>
        <color rgb="FF000000"/>
        <rFont val="Arial"/>
        <family val="2"/>
      </rPr>
      <t>Input or review tool (</t>
    </r>
    <r>
      <rPr>
        <b/>
        <sz val="11"/>
        <color rgb="FF000000"/>
        <rFont val="Arial"/>
        <family val="2"/>
      </rPr>
      <t xml:space="preserve">Concrete Element Summary tab </t>
    </r>
    <r>
      <rPr>
        <sz val="11"/>
        <color rgb="FF000000"/>
        <rFont val="Arial"/>
        <family val="2"/>
      </rPr>
      <t>– refer to Figure 2) for project details such as type of structure (e.g., pipe, tank, pit), and exposure conditions (e.g., environmental factors). </t>
    </r>
  </si>
  <si>
    <r>
      <rPr>
        <b/>
        <sz val="11"/>
        <color rgb="FF000000"/>
        <rFont val="Arial"/>
        <family val="2"/>
      </rPr>
      <t xml:space="preserve">Materials data: </t>
    </r>
    <r>
      <rPr>
        <sz val="11"/>
        <color rgb="FF000000"/>
        <rFont val="Arial"/>
        <family val="2"/>
      </rPr>
      <t xml:space="preserve">Review tool for, or gather data on, available concrete mixes including supplementary cementitious materials (e.g., fly ash, slag), aggregates, and admixtures from suppliers. Input mix information from suppliers in the </t>
    </r>
    <r>
      <rPr>
        <b/>
        <sz val="11"/>
        <color rgb="FF000000"/>
        <rFont val="Arial"/>
        <family val="2"/>
      </rPr>
      <t xml:space="preserve">Mix Details tab </t>
    </r>
    <r>
      <rPr>
        <sz val="11"/>
        <color rgb="FF000000"/>
        <rFont val="Arial"/>
        <family val="2"/>
      </rPr>
      <t>– refer to Figure 3.</t>
    </r>
  </si>
  <si>
    <r>
      <rPr>
        <b/>
        <sz val="11"/>
        <color rgb="FF000000"/>
        <rFont val="Arial"/>
        <family val="2"/>
      </rPr>
      <t xml:space="preserve">Sustainability requirements: </t>
    </r>
    <r>
      <rPr>
        <sz val="11"/>
        <color rgb="FF000000"/>
        <rFont val="Arial"/>
        <family val="2"/>
      </rPr>
      <t>Understand project sustainability requirements and how that may be achieved with concrete reduction.</t>
    </r>
  </si>
  <si>
    <t xml:space="preserve">Using the Tool  </t>
  </si>
  <si>
    <r>
      <t>1.</t>
    </r>
    <r>
      <rPr>
        <sz val="11"/>
        <color rgb="FF000000"/>
        <rFont val="Arial"/>
        <family val="2"/>
      </rPr>
      <t xml:space="preserve">Using project specification, review </t>
    </r>
    <r>
      <rPr>
        <b/>
        <sz val="11"/>
        <color rgb="FF000000"/>
        <rFont val="Arial"/>
        <family val="2"/>
      </rPr>
      <t>Concrete Element Summary tab</t>
    </r>
    <r>
      <rPr>
        <sz val="11"/>
        <color rgb="FF000000"/>
        <rFont val="Arial"/>
        <family val="2"/>
      </rPr>
      <t xml:space="preserve"> to understand if the concrete asset type / elements required for the project are included in it:</t>
    </r>
  </si>
  <si>
    <r>
      <t xml:space="preserve">a)  </t>
    </r>
    <r>
      <rPr>
        <b/>
        <sz val="11"/>
        <color rgb="FF000000"/>
        <rFont val="Arial"/>
        <family val="2"/>
      </rPr>
      <t xml:space="preserve">If included: </t>
    </r>
    <r>
      <rPr>
        <sz val="11"/>
        <color rgb="FF000000"/>
        <rFont val="Arial"/>
        <family val="2"/>
      </rPr>
      <t>Review entry and update or include a new line if changes to Design Life (column D), WSAA requirements (column G), Exposure Classification (column I) are required.</t>
    </r>
  </si>
  <si>
    <r>
      <t xml:space="preserve">b)  </t>
    </r>
    <r>
      <rPr>
        <b/>
        <sz val="11"/>
        <color rgb="FF000000"/>
        <rFont val="Arial"/>
        <family val="2"/>
      </rPr>
      <t xml:space="preserve">If not included: </t>
    </r>
    <r>
      <rPr>
        <sz val="11"/>
        <color rgb="FF000000"/>
        <rFont val="Arial"/>
        <family val="2"/>
      </rPr>
      <t>Add a new line and include requirements for concrete based on standards.</t>
    </r>
  </si>
  <si>
    <t>ASSET TYPE</t>
  </si>
  <si>
    <t>ELEMENT</t>
  </si>
  <si>
    <t>DESIGN LIFE (YRS)</t>
  </si>
  <si>
    <t>CONCRETE GRADE (MPa)</t>
  </si>
  <si>
    <t>MINIMUM CEMENT CONTENT
 AS PER PROJECT SPECFIICATIONS, VR610 or WSAA (kg/m3) where relevant</t>
  </si>
  <si>
    <t>WSAA, PROJECT OR  ORGANISATION REQUIREMENTS / STANDARDS</t>
  </si>
  <si>
    <t>UPPER LIMIT OF CEMENT (kg/m3)</t>
  </si>
  <si>
    <t>EXPOSURE CONDITIONS (AS5100.5, AS3600, AS3735 or equivalent)</t>
  </si>
  <si>
    <t>CONCRETE COVER (MM)</t>
  </si>
  <si>
    <t>MINIMUM DURABILITY COVER 
(mm)</t>
  </si>
  <si>
    <t>ADDITIONAL CONSTRUCTION COVER IF CAST AGAINST GROUND OR BLINDING/DPM
(mm)</t>
  </si>
  <si>
    <t>B</t>
  </si>
  <si>
    <t>C</t>
  </si>
  <si>
    <t>D</t>
  </si>
  <si>
    <t>E</t>
  </si>
  <si>
    <t>F</t>
  </si>
  <si>
    <t>G</t>
  </si>
  <si>
    <t>H</t>
  </si>
  <si>
    <t>I</t>
  </si>
  <si>
    <t>J</t>
  </si>
  <si>
    <t>K</t>
  </si>
  <si>
    <t>Asset type breakdown</t>
  </si>
  <si>
    <t>Required design life of element</t>
  </si>
  <si>
    <t>Strength grade</t>
  </si>
  <si>
    <t>Concrete requirements to VicRoads, WSAA, organisation or equivalent</t>
  </si>
  <si>
    <t>Max cement if required</t>
  </si>
  <si>
    <t>Explore classification to Australian Standards or equivalent</t>
  </si>
  <si>
    <t>Required cover to reinforcement</t>
  </si>
  <si>
    <r>
      <t xml:space="preserve">2. </t>
    </r>
    <r>
      <rPr>
        <sz val="11"/>
        <color rgb="FF000000"/>
        <rFont val="Arial"/>
        <family val="2"/>
      </rPr>
      <t xml:space="preserve">Review concrete information in </t>
    </r>
    <r>
      <rPr>
        <b/>
        <sz val="11"/>
        <color rgb="FF000000"/>
        <rFont val="Arial"/>
        <family val="2"/>
      </rPr>
      <t>Concrete Element Summary tab</t>
    </r>
    <r>
      <rPr>
        <sz val="11"/>
        <color rgb="FF000000"/>
        <rFont val="Arial"/>
        <family val="2"/>
      </rPr>
      <t xml:space="preserve"> for elements and determine if the following are applicable:</t>
    </r>
  </si>
  <si>
    <r>
      <t xml:space="preserve">a)  </t>
    </r>
    <r>
      <rPr>
        <sz val="11"/>
        <color rgb="FF000000"/>
        <rFont val="Arial"/>
        <family val="2"/>
      </rPr>
      <t xml:space="preserve">Do the mixes </t>
    </r>
    <r>
      <rPr>
        <b/>
        <sz val="11"/>
        <color rgb="FF000000"/>
        <rFont val="Arial"/>
        <family val="2"/>
      </rPr>
      <t xml:space="preserve">meet the requirements </t>
    </r>
    <r>
      <rPr>
        <sz val="11"/>
        <color rgb="FF000000"/>
        <rFont val="Arial"/>
        <family val="2"/>
      </rPr>
      <t>of the project (workability, sustainability, concrete type)?</t>
    </r>
  </si>
  <si>
    <r>
      <t xml:space="preserve">b)  </t>
    </r>
    <r>
      <rPr>
        <sz val="11"/>
        <color rgb="FF000000"/>
        <rFont val="Arial"/>
        <family val="2"/>
      </rPr>
      <t xml:space="preserve">Are the mixes </t>
    </r>
    <r>
      <rPr>
        <b/>
        <sz val="11"/>
        <color rgb="FF000000"/>
        <rFont val="Arial"/>
        <family val="2"/>
      </rPr>
      <t>available</t>
    </r>
    <r>
      <rPr>
        <sz val="11"/>
        <color rgb="FF000000"/>
        <rFont val="Arial"/>
        <family val="2"/>
      </rPr>
      <t>?</t>
    </r>
  </si>
  <si>
    <r>
      <t xml:space="preserve">c)  </t>
    </r>
    <r>
      <rPr>
        <sz val="11"/>
        <color rgb="FF000000"/>
        <rFont val="Arial"/>
        <family val="2"/>
      </rPr>
      <t xml:space="preserve">Will there be </t>
    </r>
    <r>
      <rPr>
        <b/>
        <sz val="11"/>
        <color rgb="FF000000"/>
        <rFont val="Arial"/>
        <family val="2"/>
      </rPr>
      <t xml:space="preserve">significant cost implications </t>
    </r>
    <r>
      <rPr>
        <sz val="11"/>
        <color rgb="FF000000"/>
        <rFont val="Arial"/>
        <family val="2"/>
      </rPr>
      <t>to the project?</t>
    </r>
  </si>
  <si>
    <r>
      <t xml:space="preserve">3. </t>
    </r>
    <r>
      <rPr>
        <sz val="11"/>
        <color rgb="FF000000"/>
        <rFont val="Arial"/>
        <family val="2"/>
      </rPr>
      <t xml:space="preserve">Once the requirements of steps 1 &amp; 2 are satisfied, move forward with design, procurement and construction following organisational processes. </t>
    </r>
  </si>
  <si>
    <t xml:space="preserve">SCM% </t>
  </si>
  <si>
    <t>Coarse Aggregate (Y/N)</t>
  </si>
  <si>
    <t>Fine Aggregate (Y/N)</t>
  </si>
  <si>
    <t>Water (Y/N)</t>
  </si>
  <si>
    <t>Virgin Aggregate</t>
  </si>
  <si>
    <t>Crushed Concrete</t>
  </si>
  <si>
    <t>Plastic Aggregate</t>
  </si>
  <si>
    <t>Manufactured Sand</t>
  </si>
  <si>
    <t>Glass Fines</t>
  </si>
  <si>
    <t>Recycled washed Sand</t>
  </si>
  <si>
    <t>Potable Water</t>
  </si>
  <si>
    <t>Recycled Water</t>
  </si>
  <si>
    <t>If setting a min. or approx. SCM value</t>
  </si>
  <si>
    <t>Aggregates proposed and their % or amount</t>
  </si>
  <si>
    <t>Water to be used</t>
  </si>
  <si>
    <t>Potential Suppliers and their products</t>
  </si>
  <si>
    <t>Is it recyclable at the End-of-life?</t>
  </si>
  <si>
    <t>Trial Opportunity? [Y/N]</t>
  </si>
  <si>
    <t>Potential Concrete Mixes and Details</t>
  </si>
  <si>
    <t>Curing and Workability (Required changes to construction process)</t>
  </si>
  <si>
    <t>Recommended text for Drawing Notes</t>
  </si>
  <si>
    <t>Carbon Footprint</t>
  </si>
  <si>
    <t>Hanson</t>
  </si>
  <si>
    <t>Boral</t>
  </si>
  <si>
    <t>Holcim</t>
  </si>
  <si>
    <t>Other</t>
  </si>
  <si>
    <t>Carbon footprint outcome</t>
  </si>
  <si>
    <t>EPDs</t>
  </si>
  <si>
    <t>V</t>
  </si>
  <si>
    <t>W</t>
  </si>
  <si>
    <t>X</t>
  </si>
  <si>
    <t>Y</t>
  </si>
  <si>
    <t>Z</t>
  </si>
  <si>
    <t>AA</t>
  </si>
  <si>
    <t>AB</t>
  </si>
  <si>
    <t>AC</t>
  </si>
  <si>
    <t>AD</t>
  </si>
  <si>
    <t>AE</t>
  </si>
  <si>
    <t>(comment or value)</t>
  </si>
  <si>
    <t>(link)</t>
  </si>
  <si>
    <t xml:space="preserve">Potential mixes from suppliers that meet requirements. </t>
  </si>
  <si>
    <t>Is there an opportunity to recycle the elements at end of life?</t>
  </si>
  <si>
    <t>Is there an opportunity to do a mix trial on a new mix?</t>
  </si>
  <si>
    <t>Mix and durability details, what's been used and what the options are.</t>
  </si>
  <si>
    <t>Commentary on construction considerations.</t>
  </si>
  <si>
    <t xml:space="preserve">Notes to add to drawings to ensure correct mixes placed. </t>
  </si>
  <si>
    <t>Comment or value of expected or final outcome carbon footprint.</t>
  </si>
  <si>
    <t>Hyperlink to copy of EPD if acquired.</t>
  </si>
  <si>
    <r>
      <t xml:space="preserve">4. </t>
    </r>
    <r>
      <rPr>
        <sz val="11"/>
        <color rgb="FF000000"/>
        <rFont val="Arial"/>
        <family val="2"/>
      </rPr>
      <t xml:space="preserve">If the Tool </t>
    </r>
    <r>
      <rPr>
        <b/>
        <sz val="11"/>
        <color rgb="FF000000"/>
        <rFont val="Arial"/>
        <family val="2"/>
      </rPr>
      <t xml:space="preserve">does not include </t>
    </r>
    <r>
      <rPr>
        <sz val="11"/>
        <color rgb="FF000000"/>
        <rFont val="Arial"/>
        <family val="2"/>
      </rPr>
      <t>the relevant mix information relevant for the project:</t>
    </r>
  </si>
  <si>
    <r>
      <t xml:space="preserve">a)  </t>
    </r>
    <r>
      <rPr>
        <b/>
        <sz val="11"/>
        <color rgb="FF000000"/>
        <rFont val="Arial"/>
        <family val="2"/>
      </rPr>
      <t xml:space="preserve">Contact concrete suppliers </t>
    </r>
    <r>
      <rPr>
        <sz val="11"/>
        <color rgb="FF000000"/>
        <rFont val="Arial"/>
        <family val="2"/>
      </rPr>
      <t>for additional mix information for project.</t>
    </r>
  </si>
  <si>
    <r>
      <t xml:space="preserve">b)  </t>
    </r>
    <r>
      <rPr>
        <b/>
        <sz val="11"/>
        <color rgb="FF000000"/>
        <rFont val="Arial"/>
        <family val="2"/>
      </rPr>
      <t xml:space="preserve">Add new mixes </t>
    </r>
    <r>
      <rPr>
        <sz val="11"/>
        <color rgb="FF000000"/>
        <rFont val="Arial"/>
        <family val="2"/>
      </rPr>
      <t xml:space="preserve">to </t>
    </r>
    <r>
      <rPr>
        <b/>
        <sz val="11"/>
        <color rgb="FF000000"/>
        <rFont val="Arial"/>
        <family val="2"/>
      </rPr>
      <t xml:space="preserve">Mix Details tab </t>
    </r>
    <r>
      <rPr>
        <sz val="11"/>
        <color rgb="FF000000"/>
        <rFont val="Arial"/>
        <family val="2"/>
      </rPr>
      <t>to assess cement and/or carbon reduction and compare properties.</t>
    </r>
  </si>
  <si>
    <r>
      <t xml:space="preserve">  i.  </t>
    </r>
    <r>
      <rPr>
        <sz val="11"/>
        <color rgb="FF000000"/>
        <rFont val="Arial"/>
        <family val="2"/>
      </rPr>
      <t xml:space="preserve">Include information from concrete suppliers on mix specifications (Project Details </t>
    </r>
    <r>
      <rPr>
        <i/>
        <sz val="11"/>
        <color rgb="FF000000"/>
        <rFont val="Arial"/>
        <family val="2"/>
      </rPr>
      <t>columns B-E</t>
    </r>
    <r>
      <rPr>
        <sz val="11"/>
        <color rgb="FF000000"/>
        <rFont val="Arial"/>
        <family val="2"/>
      </rPr>
      <t xml:space="preserve">; Concrete Mix Details </t>
    </r>
    <r>
      <rPr>
        <i/>
        <sz val="11"/>
        <color rgb="FF000000"/>
        <rFont val="Arial"/>
        <family val="2"/>
      </rPr>
      <t>columns F-M</t>
    </r>
    <r>
      <rPr>
        <sz val="11"/>
        <color rgb="FF000000"/>
        <rFont val="Arial"/>
        <family val="2"/>
      </rPr>
      <t xml:space="preserve">; Cementitious Material </t>
    </r>
    <r>
      <rPr>
        <i/>
        <sz val="11"/>
        <color rgb="FF000000"/>
        <rFont val="Arial"/>
        <family val="2"/>
      </rPr>
      <t>columns N-Y</t>
    </r>
    <r>
      <rPr>
        <sz val="11"/>
        <color rgb="FF000000"/>
        <rFont val="Arial"/>
        <family val="2"/>
      </rPr>
      <t xml:space="preserve">; Aggregates </t>
    </r>
    <r>
      <rPr>
        <i/>
        <sz val="11"/>
        <color rgb="FF000000"/>
        <rFont val="Arial"/>
        <family val="2"/>
      </rPr>
      <t>columns Z-AG</t>
    </r>
    <r>
      <rPr>
        <sz val="11"/>
        <color rgb="FF000000"/>
        <rFont val="Arial"/>
        <family val="2"/>
      </rPr>
      <t xml:space="preserve">; Water to Cement ratio </t>
    </r>
    <r>
      <rPr>
        <i/>
        <sz val="11"/>
        <color rgb="FF000000"/>
        <rFont val="Arial"/>
        <family val="2"/>
      </rPr>
      <t>columns AH-AI</t>
    </r>
    <r>
      <rPr>
        <sz val="11"/>
        <color rgb="FF000000"/>
        <rFont val="Arial"/>
        <family val="2"/>
      </rPr>
      <t xml:space="preserve">); Performance Test Results </t>
    </r>
    <r>
      <rPr>
        <i/>
        <sz val="11"/>
        <color rgb="FF000000"/>
        <rFont val="Arial"/>
        <family val="2"/>
      </rPr>
      <t>columns AS-BA</t>
    </r>
    <r>
      <rPr>
        <sz val="11"/>
        <color rgb="FF000000"/>
        <rFont val="Arial"/>
        <family val="2"/>
      </rPr>
      <t>). </t>
    </r>
  </si>
  <si>
    <r>
      <t xml:space="preserve">  ii.  </t>
    </r>
    <r>
      <rPr>
        <sz val="11"/>
        <color rgb="FF000000"/>
        <rFont val="Arial"/>
        <family val="2"/>
      </rPr>
      <t xml:space="preserve">The Tool will calculate the </t>
    </r>
    <r>
      <rPr>
        <b/>
        <sz val="11"/>
        <color rgb="FF000000"/>
        <rFont val="Arial"/>
        <family val="2"/>
      </rPr>
      <t xml:space="preserve">Cement Reduction % </t>
    </r>
    <r>
      <rPr>
        <sz val="11"/>
        <color rgb="FF000000"/>
        <rFont val="Arial"/>
        <family val="2"/>
      </rPr>
      <t>from a GBCA baseline (</t>
    </r>
    <r>
      <rPr>
        <i/>
        <sz val="11"/>
        <color rgb="FF000000"/>
        <rFont val="Arial"/>
        <family val="2"/>
      </rPr>
      <t>columns BB-BD</t>
    </r>
    <r>
      <rPr>
        <sz val="11"/>
        <color rgb="FF000000"/>
        <rFont val="Arial"/>
        <family val="2"/>
      </rPr>
      <t>) once step i. is complete.</t>
    </r>
  </si>
  <si>
    <r>
      <t xml:space="preserve">  iii.  </t>
    </r>
    <r>
      <rPr>
        <sz val="11"/>
        <color rgb="FF000000"/>
        <rFont val="Arial"/>
        <family val="2"/>
      </rPr>
      <t xml:space="preserve">The Tool can be used to </t>
    </r>
    <r>
      <rPr>
        <b/>
        <sz val="11"/>
        <color rgb="FF000000"/>
        <rFont val="Arial"/>
        <family val="2"/>
      </rPr>
      <t>compare mixes on performance properties</t>
    </r>
    <r>
      <rPr>
        <sz val="11"/>
        <color rgb="FF000000"/>
        <rFont val="Arial"/>
        <family val="2"/>
      </rPr>
      <t xml:space="preserve"> such as drying shrinkage, slump, VPV and admixtures used (columns AS-BA and AJ-AR). It can also compare </t>
    </r>
    <r>
      <rPr>
        <b/>
        <sz val="11"/>
        <color rgb="FF000000"/>
        <rFont val="Arial"/>
        <family val="2"/>
      </rPr>
      <t>carbon footprint</t>
    </r>
    <r>
      <rPr>
        <sz val="11"/>
        <color rgb="FF000000"/>
        <rFont val="Arial"/>
        <family val="2"/>
      </rPr>
      <t xml:space="preserve"> information collected (columns BE-BF).</t>
    </r>
  </si>
  <si>
    <r>
      <t xml:space="preserve">  iv.  </t>
    </r>
    <r>
      <rPr>
        <sz val="11"/>
        <color rgb="FF000000"/>
        <rFont val="Arial"/>
        <family val="2"/>
      </rPr>
      <t xml:space="preserve">Record any </t>
    </r>
    <r>
      <rPr>
        <b/>
        <sz val="11"/>
        <color rgb="FF000000"/>
        <rFont val="Arial"/>
        <family val="2"/>
      </rPr>
      <t xml:space="preserve">approval and compliance records </t>
    </r>
    <r>
      <rPr>
        <sz val="11"/>
        <color rgb="FF000000"/>
        <rFont val="Arial"/>
        <family val="2"/>
      </rPr>
      <t xml:space="preserve">for mixes to specifications or authorities </t>
    </r>
    <r>
      <rPr>
        <i/>
        <sz val="11"/>
        <color rgb="FF000000"/>
        <rFont val="Arial"/>
        <family val="2"/>
      </rPr>
      <t>(columns BG-BK)</t>
    </r>
    <r>
      <rPr>
        <sz val="11"/>
        <color rgb="FF000000"/>
        <rFont val="Arial"/>
        <family val="2"/>
      </rPr>
      <t>.</t>
    </r>
  </si>
  <si>
    <r>
      <t xml:space="preserve">5. </t>
    </r>
    <r>
      <rPr>
        <sz val="11"/>
        <color rgb="FF000000"/>
        <rFont val="Arial"/>
        <family val="2"/>
      </rPr>
      <t xml:space="preserve">Add any information collected and used into the </t>
    </r>
    <r>
      <rPr>
        <b/>
        <sz val="11"/>
        <color rgb="FF000000"/>
        <rFont val="Arial"/>
        <family val="2"/>
      </rPr>
      <t>Concrete Element Summary tab</t>
    </r>
    <r>
      <rPr>
        <sz val="11"/>
        <color rgb="FF000000"/>
        <rFont val="Arial"/>
        <family val="2"/>
      </rPr>
      <t xml:space="preserve"> including:</t>
    </r>
  </si>
  <si>
    <r>
      <t xml:space="preserve">a)  </t>
    </r>
    <r>
      <rPr>
        <sz val="11"/>
        <color rgb="FF000000"/>
        <rFont val="Arial"/>
        <family val="2"/>
      </rPr>
      <t>Mix details including aggregates, SCM% and admixtures.</t>
    </r>
  </si>
  <si>
    <r>
      <t xml:space="preserve">b)  </t>
    </r>
    <r>
      <rPr>
        <sz val="11"/>
        <color rgb="FF000000"/>
        <rFont val="Arial"/>
        <family val="2"/>
      </rPr>
      <t>Availability, workability and process notes (from project team and contractors).</t>
    </r>
  </si>
  <si>
    <r>
      <t xml:space="preserve">c)  </t>
    </r>
    <r>
      <rPr>
        <sz val="11"/>
        <color rgb="FF000000"/>
        <rFont val="Arial"/>
        <family val="2"/>
      </rPr>
      <t>Drawing notes used.</t>
    </r>
  </si>
  <si>
    <r>
      <t xml:space="preserve">d)  </t>
    </r>
    <r>
      <rPr>
        <sz val="11"/>
        <color rgb="FF000000"/>
        <rFont val="Arial"/>
        <family val="2"/>
      </rPr>
      <t>Investigated trial mixes if relevant.</t>
    </r>
  </si>
  <si>
    <t>Most details should be included on a mix design document received from concrete suppliers.</t>
  </si>
  <si>
    <t>Cement Reduction from GBCA baseline</t>
  </si>
  <si>
    <t>% SCM content</t>
  </si>
  <si>
    <t>GBCA Cement % Saving from Base Case</t>
  </si>
  <si>
    <t xml:space="preserve">GBCA Cement % Saving from Base Case if incl 7.5% lime in OPC </t>
  </si>
  <si>
    <t>Cells calculate cement savings from GBCA baseline.</t>
  </si>
  <si>
    <t>Concrete Mixes per Element</t>
  </si>
  <si>
    <t>Add elements to the list and fill in requirements. Use to list what mixes may be useful for different applications with focus on replacing Portland Cement (OPC) with Supplementary Cementitious Materials (SCM)s</t>
  </si>
  <si>
    <t>MINIMUM CEMENT CONTENT
 AS PER PROJECT SPECIFICATIONS, DTP Section 610 or WSAA (kg/m3) where relevant</t>
  </si>
  <si>
    <r>
      <t xml:space="preserve">CONCRETE COVER (MM)
</t>
    </r>
    <r>
      <rPr>
        <b/>
        <sz val="9"/>
        <color rgb="FFFFFFFF"/>
        <rFont val="Calibri"/>
        <family val="2"/>
      </rPr>
      <t>1. Where curing compounds used, in B1 environments increase cover by 5 mm and in B2 or C1 environments by 10mm. 
2. Increase cover by 30mm where cast against ground and by 10 mm where cast against blinding or a damp proof membrane.</t>
    </r>
  </si>
  <si>
    <t>Coarse Aggregate</t>
  </si>
  <si>
    <t>Fine Aggregate</t>
  </si>
  <si>
    <t>Water</t>
  </si>
  <si>
    <t>Plastic Aggregate (or other recycled waste aggregate)</t>
  </si>
  <si>
    <t>L</t>
  </si>
  <si>
    <t>N</t>
  </si>
  <si>
    <t>O</t>
  </si>
  <si>
    <t>Q</t>
  </si>
  <si>
    <t>R</t>
  </si>
  <si>
    <t>S</t>
  </si>
  <si>
    <t>U</t>
  </si>
  <si>
    <t>Temporary  construction</t>
  </si>
  <si>
    <t>Any non-permanent concrete (e.g. blinding, temporary protection, mass fill, crane pads, lay down areas, etc</t>
  </si>
  <si>
    <t>Just for construction</t>
  </si>
  <si>
    <t>As required, min 20 MPa</t>
  </si>
  <si>
    <t>Push as low as possible - temp structures do not need to conform to DTP 610 - and base mixes on strength achieved via trials.</t>
  </si>
  <si>
    <t xml:space="preserve">WSA PS-357 </t>
  </si>
  <si>
    <t>TBC</t>
  </si>
  <si>
    <t>N/A</t>
  </si>
  <si>
    <t>up to 70%</t>
  </si>
  <si>
    <t>20% or</t>
  </si>
  <si>
    <t>10% plastic or 10% crumb rubber</t>
  </si>
  <si>
    <t>or 50%</t>
  </si>
  <si>
    <t>Up to 25%</t>
  </si>
  <si>
    <t>Now BAU</t>
  </si>
  <si>
    <t>Gold Mix
50% SCM
20% CC
70% Recycled water</t>
  </si>
  <si>
    <t>Envirocrete</t>
  </si>
  <si>
    <t>Ecopact (&gt;30% reduction in carbon emissions)</t>
  </si>
  <si>
    <t>lower strength mixes</t>
  </si>
  <si>
    <t>Geopolymer mix with emesh or 70% minimum SCM content. 
Calcined clay</t>
  </si>
  <si>
    <t>Suggest testing to prove it meets  project / utility requirements</t>
  </si>
  <si>
    <t>Yes, as various water utilities undertake trials preference would be to share outcomes for all utilities benefit rather than each utility undertaking all trials</t>
  </si>
  <si>
    <t>Cementitious binder to be at least 70% SCM; for coarse aggregates use either 20% recycled concrete aggregate, or 10% recycled plastic aggregate, or 10% crumbed rubber; fine aggregate - 50% manufactured sand and 50% recycled glass fines (unwashed). Note the potential use of recycled soil removed during site excavations is also being investigated.</t>
  </si>
  <si>
    <r>
      <rPr>
        <b/>
        <sz val="11"/>
        <color theme="1"/>
        <rFont val="Calibri"/>
        <family val="2"/>
        <scheme val="minor"/>
      </rPr>
      <t>General info:</t>
    </r>
    <r>
      <rPr>
        <sz val="11"/>
        <color theme="1"/>
        <rFont val="Calibri"/>
        <family val="2"/>
        <scheme val="minor"/>
      </rPr>
      <t xml:space="preserve">
Boral's ENVISIA - Similar early age strength to GP/FA mixes, lower shrinkage (400 microstrain)
Hanson - ECOTERA - Similar Early age strength to standard post-tensioned concrete. Lower shrinkage (250um to 450um)
Holcim ECOPact - Placed, pumped and finished like conventional concrete.</t>
    </r>
  </si>
  <si>
    <t>Example:
- PROVIDE A MINIMUM TOTAL OF 50% SUPPLEMENTARY CEMENTITIOUS MATERIAL ACROSS ALL IN SITU CONCRETE IN ACCORDANCE WITH THE VICROADS 610 STANDARD.
- PROVIDE A MINIMUM TOTAL OF 65% SUPPLEMENTARY CEMENTITIOUS MATERIAL BY MASS ACROSS PILING IN ACCORDANCE WITH VICROADS 610 STANDARD.
- PROVIDE A MINIMUM TOTAL OF 30% SUPPLEMENTARY CEMENTITIOUS MATERIAL BY MASS ACROSS ALL PRECAST  CONCRETE ELEMENTS IN ACCORDANCE WITH XXXXX STANDARD.
- INCORPORATE 25% RECYCLED MANUFACTURED SAND AS A REPLACEMENT OF TOTAL MASS OF FINE AGGREGATE IN CONCRETE MIX.
- INCORPORATE 25% RECYCLED COARSE AGGREGATE OF TOTAL MASS OF COARSE AGGREGATE IN CONCRETE MIX.</t>
  </si>
  <si>
    <t>tbc</t>
  </si>
  <si>
    <t>Boral: https://epd-australasia.com/wp-content/uploads/2022/03/SP02341-Boral-EPD_2022_Vic_v1.0.pdf
Holcim: https://epd-australasia.com/wp-content/uploads/2022/01/SP04657-Holcim-EPD-Victoria-ECOPact-Range_v5_Apr24.pdf</t>
  </si>
  <si>
    <t>SUPs</t>
  </si>
  <si>
    <t>SHARED USER PATH (SUP)</t>
  </si>
  <si>
    <t>Design life on a case to case basis</t>
  </si>
  <si>
    <t>Generally 32MPa, 
can be lower depending on use</t>
  </si>
  <si>
    <t>VicRoads 32MPa 330kg/m3
(but should challenged)</t>
  </si>
  <si>
    <t>330kg/m3</t>
  </si>
  <si>
    <t>A or B1 (check local conditions)</t>
  </si>
  <si>
    <t>+10 (total min 50)</t>
  </si>
  <si>
    <t>49% SCM; 54% reduction from Greenstar 19.B.1 baseline; 100% recycled water used</t>
  </si>
  <si>
    <t>Geopolymer mix with Emesh or 70% minimum SCM content. 
Calcined clay</t>
  </si>
  <si>
    <t>Likely</t>
  </si>
  <si>
    <t>Would expect 32 MPa mixes would be mainly used/required. 
Working with all concrete suppliers should be able to readily achieve a mix with a cementitious binder with at least 70% SCM content.
Geopolymer once available.
Potential to look at calcined clay.</t>
  </si>
  <si>
    <t>Generally use of moisture curing and sealed curing rather than use of curing compound get better results
All mixes can be provided in a range of slumps so discuss with the concrete supplier and construction team what works best for everyone</t>
  </si>
  <si>
    <t>Consideration of guidance above as applicable to project and structure</t>
  </si>
  <si>
    <t>Thrust Restraints</t>
  </si>
  <si>
    <t>Thrust Restraint Blocks</t>
  </si>
  <si>
    <t>Generally the same as the  design life of the pipeline</t>
  </si>
  <si>
    <t>WSA PS-357 
minimum cement required for required strength
Normal Type Concrete</t>
  </si>
  <si>
    <t>TBC - per environmental conditions</t>
  </si>
  <si>
    <t>up to 80% or geopolymer</t>
  </si>
  <si>
    <t>or 30%</t>
  </si>
  <si>
    <t>Working with all concrete suppliers should be able to readily achieve a mix with a cementitious binder with at least 70% SCM content.
Geopolymer once available.
Potential to look at calcined clay.</t>
  </si>
  <si>
    <t>Structure</t>
  </si>
  <si>
    <t>Precast Panels</t>
  </si>
  <si>
    <r>
      <t>450 kg/m</t>
    </r>
    <r>
      <rPr>
        <vertAlign val="superscript"/>
        <sz val="11"/>
        <rFont val="Calibri"/>
        <family val="2"/>
        <scheme val="minor"/>
      </rPr>
      <t>3</t>
    </r>
    <r>
      <rPr>
        <sz val="11"/>
        <rFont val="Calibri"/>
        <family val="2"/>
        <scheme val="minor"/>
      </rPr>
      <t xml:space="preserve">
(but should be challenged)</t>
    </r>
  </si>
  <si>
    <t>NA</t>
  </si>
  <si>
    <r>
      <t>450 kg/m</t>
    </r>
    <r>
      <rPr>
        <vertAlign val="superscript"/>
        <sz val="11"/>
        <rFont val="Calibri"/>
        <family val="2"/>
        <scheme val="minor"/>
      </rPr>
      <t>3</t>
    </r>
  </si>
  <si>
    <t>B1 &amp; B2 (check local soil conditions)</t>
  </si>
  <si>
    <t>up to 50%</t>
  </si>
  <si>
    <t>investigate use</t>
  </si>
  <si>
    <t>Hanson/RECO Ecotera 50% SCM mix</t>
  </si>
  <si>
    <t>Boral, 50MPa, 90 mins, 20mm ag, 120 slump</t>
  </si>
  <si>
    <t xml:space="preserve">Hanson/RECO ecotera 50% SCM mixes available in 180mm and 650mm slumps. </t>
  </si>
  <si>
    <t>Handon: https://epd-australasia.com/wp-content/uploads/2023/11/SP10204-Hanson-EPD-Ecotera-VIC_Oct23.pdf</t>
  </si>
  <si>
    <t>Drainage system</t>
  </si>
  <si>
    <t>Pipes</t>
  </si>
  <si>
    <t>DTP 40MPa 400kg/m3 
(but should be challenged), AS/NZS 4058 ≥ 330kg/m3, 
w/c ≤0.4</t>
  </si>
  <si>
    <t>400 kg/m3</t>
  </si>
  <si>
    <t>50 
(VR standard drawings)</t>
  </si>
  <si>
    <t>up to 80%</t>
  </si>
  <si>
    <t xml:space="preserve">Reinforced Concrete Pipes Australia - 80% SCM content
ROCLA - </t>
  </si>
  <si>
    <t>Investigate recycled plastics for pipes where possible.</t>
  </si>
  <si>
    <t>Sewerage System</t>
  </si>
  <si>
    <t>Sewerage Storage Tank - Walls</t>
  </si>
  <si>
    <t>350kg/m3 (WSA 114)</t>
  </si>
  <si>
    <t>Special Type Concrete</t>
  </si>
  <si>
    <t>TBC per site conditions</t>
  </si>
  <si>
    <t>Hanson, 50MPa, 90mins, 220 Slump</t>
  </si>
  <si>
    <t>Boral, 40MPa, 650 slump, 14mm ag, SCC</t>
  </si>
  <si>
    <t>Holcim, 40MPa, 10mm ag, 650 slump</t>
  </si>
  <si>
    <t xml:space="preserve">Investigate other materials.
High slag content recommended for sewerage. Min 65%. 
Geopolymer once its available.
Minimise shrinkage for tanks to reduce cracking. </t>
  </si>
  <si>
    <t>Sewerage Storage Tank - Slab</t>
  </si>
  <si>
    <t>Boral, 40MPa, 60/90min, 80 slump, (Polyrok)</t>
  </si>
  <si>
    <t>Holcim, 55MPa, 20mm ag, 150 slump</t>
  </si>
  <si>
    <t>Suggest testing to prove it meets  project / utility requirments</t>
  </si>
  <si>
    <t>Yes, as various water utilities undertake trials preference would be to share outcomes for all utilities beneift rather than each utility undertaking all trials</t>
  </si>
  <si>
    <t>Consideration of guidence above as applicable to project and structure</t>
  </si>
  <si>
    <t>Sewerage Storage - Pipes</t>
  </si>
  <si>
    <t>As Per AS/NZS 4058</t>
  </si>
  <si>
    <t>WSA PS-233
WSA 113</t>
  </si>
  <si>
    <t>&gt;25%</t>
  </si>
  <si>
    <t>Concrete pipe to satisfy the requirements of AS 4058 for appropriate class environments. ≥ 25% SCM.
Investigate recycled plastics for pipes where possible.</t>
  </si>
  <si>
    <t>Chambers and Maintenance holes</t>
  </si>
  <si>
    <t xml:space="preserve">Maintenance Holes  for Non-Pressure Applications – Gravity Sewerage  </t>
  </si>
  <si>
    <t>50  (SR)
(WSA PS-323, WSA PS-331)</t>
  </si>
  <si>
    <t>450kg/m3 
(WSA PS-323, WSA PS-331)</t>
  </si>
  <si>
    <t>WSA PS-323, WSA PS-331
Min cement content = 
450 kg/m3 
(could be challenged to be total for binder content)</t>
  </si>
  <si>
    <t>450 kg/m3</t>
  </si>
  <si>
    <t>Precast: 
40 internally, 25 externally, 20 at joints</t>
  </si>
  <si>
    <t>Hanson, 50MPa, 90mins, 200 Slump</t>
  </si>
  <si>
    <t>Type SR for larger diameter holes, or even geopolymer concrete - see trial recommendation in item below.</t>
  </si>
  <si>
    <t>Conical Bases for Concrete Maintenance Holes (MH) for Non-Pressure Applications – Gravity Sewerage</t>
  </si>
  <si>
    <t>50  (SR)
(WSA PS-333, Type SR)</t>
  </si>
  <si>
    <t>450kg/m3 
(WSA PS-333)</t>
  </si>
  <si>
    <t>WSA PS-333
Min cement content = 
450 kg/m3 
(could be challenged to be total for binder content)</t>
  </si>
  <si>
    <t>Where these elements are precast they would lend themselves to being fabricated from geopolymer concrete (0% GP cement). Highly worth a trial.</t>
  </si>
  <si>
    <t>Detention tank - Walls</t>
  </si>
  <si>
    <t>AS 3735 
Min cement content = 320 kg/m3 
(could be challenged to be total for binder content)</t>
  </si>
  <si>
    <t>30mm cast against standard formwork</t>
  </si>
  <si>
    <t>Minimise shrinkage for tanks to reduce cracking. 
Have specified 50MPa DTP approved concrete, 60% GGBFS, Cement aid Everdure CALTITE Hydrophobic Pore-Blocking ingredient (HPI) dosed at a rate of 30L/cubic meter of concrete or approved and tested alternative on recent project.</t>
  </si>
  <si>
    <t>Detention tank - Slab</t>
  </si>
  <si>
    <t xml:space="preserve">45mm cast against standard formwork </t>
  </si>
  <si>
    <t>55mm cast against blinding</t>
  </si>
  <si>
    <t>10% or</t>
  </si>
  <si>
    <t xml:space="preserve">10 kg/m3 </t>
  </si>
  <si>
    <t>Holcim, 50MPa, 90mins, 120 slump</t>
  </si>
  <si>
    <t>Minimise shrinkage for tanks to reduce cracking. 
Transport projects have specified  40MPa DTP approved concrete, 
- 50-70% GGBFS or
- 30-40% FA or
- 20-30% FA, 30-50% GGBFS and 0-10% SF 
with Cement aid Everdure CALTITE Hydrophobic Pore-Blocking ingredient (HPI) dosed at a rate of 30L/cubic meter of concrete or approved and tested alternative on a recent project.</t>
  </si>
  <si>
    <t>Detention tank - Access Pit</t>
  </si>
  <si>
    <t>400kg/m3</t>
  </si>
  <si>
    <t>40mm cast against blinding.</t>
  </si>
  <si>
    <t xml:space="preserve">Hanson, 40MPa, 180 slump, </t>
  </si>
  <si>
    <t>Transport projects have specified  40MPa DTP approved concrete, 
- 50-70% GGBFS or
- 30-40% FA or
- 20-30% FA, 30-50% GGBFS and 0-10% SF. 
On a recent project</t>
  </si>
  <si>
    <t xml:space="preserve">Detention tank - Outlet Pit </t>
  </si>
  <si>
    <t>Detention tank - Outlet Pipe</t>
  </si>
  <si>
    <t>Roadway drainage pit - DTP Pits</t>
  </si>
  <si>
    <t>330 kg/m3</t>
  </si>
  <si>
    <t>B1 &amp; B2 (check local conditions)</t>
  </si>
  <si>
    <t>50mm cast against standard formwork</t>
  </si>
  <si>
    <t>60mm cast against blinding.</t>
  </si>
  <si>
    <t>DTP approved mix, 
- 50-70% GGBFS or
- 30-40% FA or
- 20-30% FA, 30-50% GGBFS and 0-10% SF.</t>
  </si>
  <si>
    <t>Structural Walls - Buried</t>
  </si>
  <si>
    <t>VicRoads 40MPa 400kg/m3 
(but should be challenged)</t>
  </si>
  <si>
    <t>Boral, 40MPa, 60/90min, 80 slump, (Polyrok)
Boral, 50MPa, 100 slump, 20mm ag</t>
  </si>
  <si>
    <t>Holcim, 40MPa, 90mins, 120 slump</t>
  </si>
  <si>
    <t>Structural Walls - Non- Buried</t>
  </si>
  <si>
    <t>Water Retaining - Potable</t>
  </si>
  <si>
    <t>Potable Water - Tank Walls</t>
  </si>
  <si>
    <r>
      <t>320kg/m</t>
    </r>
    <r>
      <rPr>
        <vertAlign val="superscript"/>
        <sz val="11"/>
        <rFont val="Calibri"/>
        <family val="2"/>
        <scheme val="minor"/>
      </rPr>
      <t>3</t>
    </r>
    <r>
      <rPr>
        <sz val="11"/>
        <rFont val="Calibri"/>
        <family val="2"/>
        <scheme val="minor"/>
      </rPr>
      <t xml:space="preserve"> as per AS 3735</t>
    </r>
  </si>
  <si>
    <t>No information identified</t>
  </si>
  <si>
    <t>Check compliance with AS 4020</t>
  </si>
  <si>
    <t xml:space="preserve">Investigate other materials. 
Minimise shrinkage for tanks to reduce cracking. </t>
  </si>
  <si>
    <t>Water Retaining - Wastewater</t>
  </si>
  <si>
    <t>Wastewater - Tank Walls</t>
  </si>
  <si>
    <t>Foundations/Piles</t>
  </si>
  <si>
    <t>See AS 2159:2009/Amdt 1:2010
(PS-356)</t>
  </si>
  <si>
    <t>TBC - per environemental conditions</t>
  </si>
  <si>
    <t>min 65%</t>
  </si>
  <si>
    <t>Will be challenging to extract.</t>
  </si>
  <si>
    <t>Potable Water - Tank Slab</t>
  </si>
  <si>
    <t>Wastewater - Tank Slab</t>
  </si>
  <si>
    <t>Slabs</t>
  </si>
  <si>
    <t>Chemical bunds</t>
  </si>
  <si>
    <t>Wll depend on condition, contamination</t>
  </si>
  <si>
    <t>Equipment Slabs</t>
  </si>
  <si>
    <t>VicRoads 32MPa 330kg/m3
(but should challenge)</t>
  </si>
  <si>
    <t>Currently available mixes</t>
  </si>
  <si>
    <t>Add mixes from suppliers to list to compare. Enter mix design details in green and yellow headed cells.</t>
  </si>
  <si>
    <t>Project Details - where mix has been used if applicable</t>
  </si>
  <si>
    <t>Concrete Mix Details</t>
  </si>
  <si>
    <t>Cementitious Material</t>
  </si>
  <si>
    <t>Aggregates</t>
  </si>
  <si>
    <t>Water to Cement ratio</t>
  </si>
  <si>
    <t>Admixtures</t>
  </si>
  <si>
    <t>Performance Test Results</t>
  </si>
  <si>
    <t>Approval and Compliance</t>
  </si>
  <si>
    <t>Project Mix Code/ Date of Use</t>
  </si>
  <si>
    <t xml:space="preserve">Project Reference </t>
  </si>
  <si>
    <t>Elements</t>
  </si>
  <si>
    <t>Link to copy of mix design</t>
  </si>
  <si>
    <r>
      <t xml:space="preserve">Mix Name </t>
    </r>
    <r>
      <rPr>
        <sz val="9"/>
        <color rgb="FF000000"/>
        <rFont val="Arial"/>
        <family val="2"/>
      </rPr>
      <t>(used in Concrete Element Summary)</t>
    </r>
  </si>
  <si>
    <t>Concrete Mix Supplier</t>
  </si>
  <si>
    <t>ARRB/VicRoads/DTP Chart Number:</t>
  </si>
  <si>
    <t>Mix Design No:</t>
  </si>
  <si>
    <t>Company Mix No:</t>
  </si>
  <si>
    <t>Concrete Type Description</t>
  </si>
  <si>
    <t>Strength Grade
(MPa @28d)</t>
  </si>
  <si>
    <t>Strength @ 1d, 3d, 7d, 28d if available</t>
  </si>
  <si>
    <t>Mix Type</t>
  </si>
  <si>
    <t>Cement OPC (incl mineral addition)
(kg/m3)</t>
  </si>
  <si>
    <t>Cement Description</t>
  </si>
  <si>
    <t>Cement Mineral Addition to OPC ~ 7.5% Lime</t>
  </si>
  <si>
    <t>Cement OPC less mineral additions</t>
  </si>
  <si>
    <t>SCM Flyash (FA)</t>
  </si>
  <si>
    <t>SCM - FA details</t>
  </si>
  <si>
    <t>SCM - Ground Granulated Blast Furnace Slag (GGBFS)</t>
  </si>
  <si>
    <t>SCM - GGBFS details</t>
  </si>
  <si>
    <t>SCM - Silica Fume (SF)</t>
  </si>
  <si>
    <t>SCMl - SF details</t>
  </si>
  <si>
    <t>Total Cementitious Content
(kg/m3)</t>
  </si>
  <si>
    <t>GBCA Reference Cementitious Content</t>
  </si>
  <si>
    <t xml:space="preserve">Aggregate 1: </t>
  </si>
  <si>
    <t>Aggregate 1: Description</t>
  </si>
  <si>
    <t xml:space="preserve">Aggregate 2: </t>
  </si>
  <si>
    <t>Aggregate 2: Description</t>
  </si>
  <si>
    <t xml:space="preserve">Aggregate 3: </t>
  </si>
  <si>
    <t>Aggregate 3: Description</t>
  </si>
  <si>
    <t xml:space="preserve">Aggregate 4: </t>
  </si>
  <si>
    <t>Aggregate 4: Description</t>
  </si>
  <si>
    <t>Water (L)</t>
  </si>
  <si>
    <t>W/C</t>
  </si>
  <si>
    <t>Admixture 1: Aerator AE</t>
  </si>
  <si>
    <t>Admixture 2: WR</t>
  </si>
  <si>
    <t>Admixture 3:Retarder RE</t>
  </si>
  <si>
    <t>Admixture 4: Accel AC</t>
  </si>
  <si>
    <t>Admixture 5: HWR</t>
  </si>
  <si>
    <t>Admixture 6: MWWR</t>
  </si>
  <si>
    <t>Admixture 7: Viscosity Modifier</t>
  </si>
  <si>
    <t>Admixture 8: Fibre</t>
  </si>
  <si>
    <t>Admixture 9: Other</t>
  </si>
  <si>
    <t>Slump (design) (mm):</t>
  </si>
  <si>
    <t>Slump (tested) (mm):</t>
  </si>
  <si>
    <t xml:space="preserve">Placement Time
(mins T500) </t>
  </si>
  <si>
    <t>J-Ring (jr mm)</t>
  </si>
  <si>
    <t>VPV %</t>
  </si>
  <si>
    <t>Drying Shrinkage microstrain @ 21d</t>
  </si>
  <si>
    <t>Drying Shrinkage microstrain @ 56d</t>
  </si>
  <si>
    <t>Soluble salts chloride %</t>
  </si>
  <si>
    <t>Soluble salts sulphate %</t>
  </si>
  <si>
    <t>Embodied Carbon (kgCO2eq)</t>
  </si>
  <si>
    <t>EPD</t>
  </si>
  <si>
    <t>WSAA or DTP Compliant</t>
  </si>
  <si>
    <t>WSAA or DTP Approved</t>
  </si>
  <si>
    <t>Fire Tested with Fibres</t>
  </si>
  <si>
    <t>Fire Tested without Fibres</t>
  </si>
  <si>
    <t xml:space="preserve">Project Recommended </t>
  </si>
  <si>
    <t>filter</t>
  </si>
  <si>
    <t>(Number/code)</t>
  </si>
  <si>
    <t>(Name)</t>
  </si>
  <si>
    <t>(element details)</t>
  </si>
  <si>
    <t>(can hyperlink)</t>
  </si>
  <si>
    <t>(auto calc.)</t>
  </si>
  <si>
    <t>(value)</t>
  </si>
  <si>
    <t>(Yes/No)</t>
  </si>
  <si>
    <t>Comment</t>
  </si>
  <si>
    <t>example: 
Mix123 (12/04/2022)</t>
  </si>
  <si>
    <t>example: 
Project B</t>
  </si>
  <si>
    <t>example: 
Slab - Precast</t>
  </si>
  <si>
    <t xml:space="preserve">
Boral Multiple Plants (Western Region) - VR400.40 (6.90min') - VRA40AUU68 (60min') - VRA40AUU18 (90min') - G4502 - FA.pdf</t>
  </si>
  <si>
    <t>Boral, 40 MPa, 60/90min, 80 slump, (Polyrok)</t>
  </si>
  <si>
    <t xml:space="preserve">G4502-FA, ARRB Reference Number: PR-000995-C121 </t>
  </si>
  <si>
    <t>VRA40AUU68</t>
  </si>
  <si>
    <t>VR400/40 (60/90min’) (Polyrok)</t>
  </si>
  <si>
    <t>40MPa</t>
  </si>
  <si>
    <t>n/a</t>
  </si>
  <si>
    <t>50% GGBF Slag</t>
  </si>
  <si>
    <t>GP Cement - Boral Geelong - ATIC 236</t>
  </si>
  <si>
    <t>GGBF Slag - Steel Cement - ATIC 167 (50%)</t>
  </si>
  <si>
    <t>14mm Graded Pebble - Boral Bacchus Marsh</t>
  </si>
  <si>
    <t>Recycled Plastic – Polyrok</t>
  </si>
  <si>
    <t> Natural Concrete Sand - Boral Bacchus Marsh</t>
  </si>
  <si>
    <t>400-1000 WRAc - Sikaplast Eco 3W (mL/100kg. cementitious)</t>
  </si>
  <si>
    <t>0-300 Re - Sika Retarder N (mL/100kg. cementitious)</t>
  </si>
  <si>
    <t>80(+-)15</t>
  </si>
  <si>
    <t> </t>
  </si>
  <si>
    <t>DTP Approved</t>
  </si>
  <si>
    <t>To be filled during use</t>
  </si>
  <si>
    <t>VRA40AUU18</t>
  </si>
  <si>
    <t>PRECAST</t>
  </si>
  <si>
    <t>RECO_DTP 50% Slag Ecotera_01.pdf, ZDT3418S5 - Results (Interim) - CTM9991.pdf</t>
  </si>
  <si>
    <t>Hanson, 50MPa, 180 slump</t>
  </si>
  <si>
    <t>In Progress</t>
  </si>
  <si>
    <t>ZDT3418S5</t>
  </si>
  <si>
    <t>VR450/50</t>
  </si>
  <si>
    <t>50MPa</t>
  </si>
  <si>
    <t>12 (1d), 33.5 (3d), 55 (7d), 79.5 &amp; 84 (28d)</t>
  </si>
  <si>
    <t>DTP</t>
  </si>
  <si>
    <t xml:space="preserve">Cement Australia Port Kembla GP Cement </t>
  </si>
  <si>
    <t>Cement Australia Port Kembla GGBF Slag</t>
  </si>
  <si>
    <t>Boral Culcairn 14mm Aggregate</t>
  </si>
  <si>
    <t>Wodonga Quarries Coarse Sand</t>
  </si>
  <si>
    <t>Judd's Fine Sand</t>
  </si>
  <si>
    <t xml:space="preserve">0-300 Sika RE Retarder-N (mL/100kg) </t>
  </si>
  <si>
    <t>300-800 Sika HWR Plastiment 190-SC (mL/100kg)</t>
  </si>
  <si>
    <t>RECO_DTP 50% Slag Ecotera_01.pdf, ZDT3418E5 - Results (Interim) - CTM9992.pdf</t>
  </si>
  <si>
    <t>Hanson, 50MPa, 180 slump, Ecotera</t>
  </si>
  <si>
    <t>ZDT3418E5</t>
  </si>
  <si>
    <t>16.5 (1d), 34 (3d), 46 (7d), 50.5 &amp; 53 (28d)</t>
  </si>
  <si>
    <t xml:space="preserve">Hanson Ecotera Activating Additive </t>
  </si>
  <si>
    <t>RECO_DTP 50% Slag Ecotera_01.pdf, ZDT3465S5 - Results (Interim) - CTM9993.pdf</t>
  </si>
  <si>
    <t>Hanson, 50MPa, 650 slump, SCC</t>
  </si>
  <si>
    <t>ZDT3465S5</t>
  </si>
  <si>
    <t>9.9 (1d), 29.5 (3d), 51.5 (7d), 73 &amp; 71 (28d)</t>
  </si>
  <si>
    <t>DTP (SCC)</t>
  </si>
  <si>
    <t>RECO_DTP 50% Slag Ecotera_01.pdf, ZDT3465E5 - Results (Interim) - CTM9994.pdf</t>
  </si>
  <si>
    <t>Hanson, 50MPa, 650 slump, Ecotera, SCC</t>
  </si>
  <si>
    <t>ZDT3465E5</t>
  </si>
  <si>
    <t>14.5 (1d), 33.5 (3d), 48.5 (7d), 62.5 &amp; 57 (28d)</t>
  </si>
  <si>
    <t>Holcim - Multiple Plants - VS552FVRT - VR470.55 (HES) (90min') - VR Chart G3871-FA(updated 5.2.21).pdf</t>
  </si>
  <si>
    <t>Holcim, 55MPa, 150 slump</t>
  </si>
  <si>
    <t>G3871-FA</t>
  </si>
  <si>
    <t>VS552FVRT</t>
  </si>
  <si>
    <t>S55 20MM VR470 150SL HSCM CONC</t>
  </si>
  <si>
    <t>55MPa</t>
  </si>
  <si>
    <t>45 &amp; 44 (3d), 59 &amp; 58.5 (6d), 69 &amp; 78 (27d)</t>
  </si>
  <si>
    <t>CA - Goliath CMRS-ATIC 002</t>
  </si>
  <si>
    <t>Gladstone CMRS - ATIC-029</t>
  </si>
  <si>
    <t>Independ Cem CMRS_ATIC-167</t>
  </si>
  <si>
    <t>not specified</t>
  </si>
  <si>
    <t>0-250 (mL/100kg) - BASF POZZ 122Ri</t>
  </si>
  <si>
    <t>320-720 (mL/100kg) - BASF MasterGlenium SKY 8455</t>
  </si>
  <si>
    <t>150(+-)30</t>
  </si>
  <si>
    <t>VR400-40 ZDT2218SC (Test Reports).pdf</t>
  </si>
  <si>
    <t>ZDT2218SC</t>
  </si>
  <si>
    <t>VR400/40</t>
  </si>
  <si>
    <t>7.5 (1d), 25 (3d), 34 &amp; 37.5 (7d), 42 (14d), 55 (21d), 53 &amp; 58.5 (28d)</t>
  </si>
  <si>
    <t>VR450-50 ZDT3218SC (Test Reports).pdf</t>
  </si>
  <si>
    <t xml:space="preserve">Hanson, 50MPa, 180 slump, </t>
  </si>
  <si>
    <t>S10396</t>
  </si>
  <si>
    <t>ZDT3218SC</t>
  </si>
  <si>
    <t>9 (1d), 28.5 (3d), 38.5 &amp; 40.5 (7d), 49.5 (14d), 58 (21d), 57.5 &amp; 58.5 (28d), 71 &amp; 69.5 (56d), 70 (91d)</t>
  </si>
  <si>
    <t>Boral, 40MPa, 60 mins, 14mm ag, 80 slump</t>
  </si>
  <si>
    <t>VRA40AU048</t>
  </si>
  <si>
    <t>VR400/40 (60min)</t>
  </si>
  <si>
    <t>not supplied</t>
  </si>
  <si>
    <t>GP Cement - Boral, Waurm Ponds - ATIC 172</t>
  </si>
  <si>
    <t>Natural Concrete Sand - Boral, Bacchus Marsh</t>
  </si>
  <si>
    <t>400-800 WRRe - Sikaplast Eco 60 (mL/100kg. cementitious)</t>
  </si>
  <si>
    <t>80 (+-) 15</t>
  </si>
  <si>
    <t>Boral - West Melbourne - VR400.40 (60.90min)- VRA40AU048 - VRA40AUR18 - G3760-FA_amended_140820.pdf</t>
  </si>
  <si>
    <t>Boral, 40MPa, 90 mins, 14mm ag, 80 slump</t>
  </si>
  <si>
    <t>G3760-FA</t>
  </si>
  <si>
    <t>VRA40AUR18</t>
  </si>
  <si>
    <t>VR400/40 (90min)</t>
  </si>
  <si>
    <t>Boral - West Melbourne - VR400.40 (90min') - VRA40A2R1C - Oracle 206600 - Chart G3878-FA.pdf</t>
  </si>
  <si>
    <t>Boral, 40MPa, 90 mins, 14mm ag, 120 slump</t>
  </si>
  <si>
    <t>G3878-FA</t>
  </si>
  <si>
    <t>VRA40A2R1C</t>
  </si>
  <si>
    <t>GP Cement - ATIC 172</t>
  </si>
  <si>
    <t>Fly Ash - ATIC 022 (25% replacement)</t>
  </si>
  <si>
    <t>Natural Sand - Boral, Bacchus Marsh</t>
  </si>
  <si>
    <t>0.5-2 Sika ViscoCrete 10 (L/m3)</t>
  </si>
  <si>
    <t>120 (+-) 30</t>
  </si>
  <si>
    <t>Boral 47% SCM Port Botany Counterfort Mix 3 -200mm Slump (2008).pdf</t>
  </si>
  <si>
    <t>VR450/50, 47% SCM</t>
  </si>
  <si>
    <t>7 days: 44, 20 days: 70.5, 56 days: 77.5, 90 days: 84.</t>
  </si>
  <si>
    <t>Cement (BTSLA-BCSC)</t>
  </si>
  <si>
    <t>Flyash (BC-ASH) 25%</t>
  </si>
  <si>
    <t>Enviroment (Slag) 22%</t>
  </si>
  <si>
    <t>20mm BM (Peats Ridge)</t>
  </si>
  <si>
    <t>10mm BM (Peats Ridge)</t>
  </si>
  <si>
    <t>Nepean Course Sand (Emu Plain)</t>
  </si>
  <si>
    <t>Kurnell Fine Sand (Rocla)</t>
  </si>
  <si>
    <t>0.72 ml/100kg MasterLife SRA (Formally Rheomac 1009)</t>
  </si>
  <si>
    <t>0.98 kg/m3 - MasterGlenium SKY 8100</t>
  </si>
  <si>
    <t>3 kg/m3 - Tetraguard</t>
  </si>
  <si>
    <t>Boral Melbourne VR400.40, VRA40AURPV - 235433, VR Chart No.G3313-CA.pdf</t>
  </si>
  <si>
    <t>G3313-CA</t>
  </si>
  <si>
    <t>VRA40AURPV</t>
  </si>
  <si>
    <t>VR400/40 SCC (120MIN)</t>
  </si>
  <si>
    <t>GP Cement - Boral, Waurm Ponds</t>
  </si>
  <si>
    <t>ICL GGBFS - Slag</t>
  </si>
  <si>
    <t>100-400 mL/100kg - Sika Retarder N</t>
  </si>
  <si>
    <t>1-4 L/m3 - Sika Viscocrete PCHRF 2</t>
  </si>
  <si>
    <t>400-1000 ml/100kg - Sika Eco80SK</t>
  </si>
  <si>
    <t>0-4 L/m3 - Sika VMA</t>
  </si>
  <si>
    <t>650 (+-) 100</t>
  </si>
  <si>
    <t>T500 3.5</t>
  </si>
  <si>
    <t>DTP - Conditionally Approved</t>
  </si>
  <si>
    <t>Boral mixes Ver10 Submission pages 1 to 3.pdf</t>
  </si>
  <si>
    <t>Boral, 40MPa, 110 slump, 20mm ag</t>
  </si>
  <si>
    <t>B80 40 Mpa 20mm B2</t>
  </si>
  <si>
    <t>SL/SR Cement</t>
  </si>
  <si>
    <t>Fly Ash</t>
  </si>
  <si>
    <t>Environement GGBFS</t>
  </si>
  <si>
    <t>110 (+-) 20</t>
  </si>
  <si>
    <t>Boral, 50MPa, 100 slump, 20mm ag</t>
  </si>
  <si>
    <t>B80 50 Mpa 20mm B2</t>
  </si>
  <si>
    <t>100 (+-) 20</t>
  </si>
  <si>
    <t>Boral NSW RMS B80 50MPa B2 Exposure Pump mix.pdf</t>
  </si>
  <si>
    <t>Boral, 50MPa, 100 slump, 20mm ag, Pump Mix</t>
  </si>
  <si>
    <t>50PU230537</t>
  </si>
  <si>
    <t>B80 50 Mpa 20mm B2 - Pump Mix</t>
  </si>
  <si>
    <t>Boral Cement - Berrima</t>
  </si>
  <si>
    <t>Eraring Power Station</t>
  </si>
  <si>
    <t>Boral Cement - Maldon</t>
  </si>
  <si>
    <t>20/14mm Agg - Pepper Tree Quarry</t>
  </si>
  <si>
    <t>10/7mm Agg - Pepper Tree Quarry</t>
  </si>
  <si>
    <t>Manufactured Sand - Pepper Tree Quarry</t>
  </si>
  <si>
    <t>Fine Sand - Stockton Quarry</t>
  </si>
  <si>
    <t xml:space="preserve">200 (mL/100kg) - SIKA Retarder N </t>
  </si>
  <si>
    <t>860 (mL/m3) - SIKA Viscocrete PCHRF2</t>
  </si>
  <si>
    <t>350 (mL/100kg) - SIKA Plastiment 10</t>
  </si>
  <si>
    <t>Boral Wollert VR400-40 - 90min - spray - VRA407QRP7 - Oracle 232463, VR ....pdf</t>
  </si>
  <si>
    <t>Boral, 40MPa, 70 slump, 7mm ag, Spray</t>
  </si>
  <si>
    <t>G3536-FA</t>
  </si>
  <si>
    <t>VRA407QRP7</t>
  </si>
  <si>
    <t>VR400 (90 MIN) (SPRAY)</t>
  </si>
  <si>
    <t>Boral Waurn Ponds - ATIC 172</t>
  </si>
  <si>
    <t>Flyash Australia - Mt Piper - ATIC 022 (16% SCM)</t>
  </si>
  <si>
    <t>Sika Fume - STIC 610 (9% SCM)</t>
  </si>
  <si>
    <t>7mm Aggregate - Boral Wollert</t>
  </si>
  <si>
    <t>Concrete Sand - Boral Bacchus Marsh</t>
  </si>
  <si>
    <t>400-800 (mL/100kg) - SikaPlast Eco 60</t>
  </si>
  <si>
    <t xml:space="preserve">50-300 (mL/100kg) - SIKA Retarder N </t>
  </si>
  <si>
    <t>10 (L/m3) - SIKA Viscocrete PCHRF2</t>
  </si>
  <si>
    <t>70 (+-) 15</t>
  </si>
  <si>
    <t>Hanson 50% SCM mix.pdf</t>
  </si>
  <si>
    <t>Hanson, 50MPa, 90mins, 180 Slump</t>
  </si>
  <si>
    <t>G4604-FA, PR-000995-C224-1</t>
  </si>
  <si>
    <t>ZDT3418T5</t>
  </si>
  <si>
    <t>VR450/50 (90MIN) (HIGH SCM) 180 slump</t>
  </si>
  <si>
    <t>Cement Australia Goliath ATIC 002</t>
  </si>
  <si>
    <t>Cement Australia Melbourne ATIC 029</t>
  </si>
  <si>
    <t>Steel Cement Port Melbourne ATIC 167</t>
  </si>
  <si>
    <t>14mm Course Agg - Kilmore Quarry</t>
  </si>
  <si>
    <t>Natural course sand - Yannathan Quarry</t>
  </si>
  <si>
    <t>Man Sand - Kilmore Quarry</t>
  </si>
  <si>
    <t>0-1500 (mL/100kg) - SikaPlast 3in1</t>
  </si>
  <si>
    <t>0-300 (mL/100kg) - Sika Retarder N</t>
  </si>
  <si>
    <t>0-700 (mL/100kg) - Sika ViscoCrete 10</t>
  </si>
  <si>
    <t>180 (+-) 40</t>
  </si>
  <si>
    <t>ARRB/DTP Approved</t>
  </si>
  <si>
    <t>ZDT3420T5</t>
  </si>
  <si>
    <t>VR450/50 (90MIN) (HIGH SCM) 200 slump</t>
  </si>
  <si>
    <t>200 (+-) 40</t>
  </si>
  <si>
    <t>ZDT3422T5</t>
  </si>
  <si>
    <t>VR450/50 (90MIN) (HIGH SCM) 220 slump</t>
  </si>
  <si>
    <t>220 (+-) 40</t>
  </si>
  <si>
    <t>Holcim - Multiple Plants - VS402FVRT - VR400.40 (HES) (90min') - VR Chart G3869-FA(updated 5.2.21).pdf</t>
  </si>
  <si>
    <t>G3869-FA</t>
  </si>
  <si>
    <t>VS402FVRT</t>
  </si>
  <si>
    <t>VR400/40 (HES) (90mins)</t>
  </si>
  <si>
    <t>260-460 (mL/100kg) - BASF MasterPolyheed 8190</t>
  </si>
  <si>
    <t>0-400 (mL/100kg) - BASF MasterGlenium SKY 8455</t>
  </si>
  <si>
    <t>120(+-)30</t>
  </si>
  <si>
    <t>Holcim - Multiple Plants - VS502FVRT - VR450.50 (HES) (90min') - VR Chart G3870-FA(updated 5.2.21).pdf</t>
  </si>
  <si>
    <t>G3870-FA</t>
  </si>
  <si>
    <t>VS502FVRT</t>
  </si>
  <si>
    <t>VR450/50 (HES) (90mins)</t>
  </si>
  <si>
    <t>Holcim 30% SCM VS502VR 2019-115 50MPA HES with Fibres.pdf</t>
  </si>
  <si>
    <t>Holcim, 50MPa, 20mm ag 150 slump, Fibres</t>
  </si>
  <si>
    <t>Not supplied</t>
  </si>
  <si>
    <t>VS502FVF3 / VPROFM027</t>
  </si>
  <si>
    <t>S50 20mm VR450 150mmSL Fibre Conc</t>
  </si>
  <si>
    <t>20/14mm Agg - Holcim - Pakenham</t>
  </si>
  <si>
    <t>10/7mm Agg - Holcim - Pakenham</t>
  </si>
  <si>
    <t>Natural Sand - Holcim - Grantville</t>
  </si>
  <si>
    <t>Man Sand - Holcim Tynong</t>
  </si>
  <si>
    <t>0-100 (mL/100kg) - BASF POZZ 122Ri</t>
  </si>
  <si>
    <t>350-550 (mL/100kg) - BASF MasterGlenium SKY 8455</t>
  </si>
  <si>
    <t>Proflex Fibremesh 150 - 12 Fibre 2.7kg/m3</t>
  </si>
  <si>
    <t>Holcim high SCM mixes &amp; 40MPa with 70% .pdf</t>
  </si>
  <si>
    <t>Holcim, 40MPa,  20mm ag, 120 slump</t>
  </si>
  <si>
    <t>VE402EVR2</t>
  </si>
  <si>
    <t>S40 20MM VR400 120SL Ecopact Conc</t>
  </si>
  <si>
    <t>Melbourne CMRS - ATIC-029</t>
  </si>
  <si>
    <t>BASF MasterPolyheed 8190</t>
  </si>
  <si>
    <t>BASF - MasterSet RT 122</t>
  </si>
  <si>
    <t>BASF - MasterSet AC 534</t>
  </si>
  <si>
    <t>BASF MasterGlenium SKY 8455</t>
  </si>
  <si>
    <t>Holcim high SCM mixes &amp; 40MPa with 70% .pdf, VE401VWCH.pdf</t>
  </si>
  <si>
    <t>G4503-FA</t>
  </si>
  <si>
    <t>VE401VWCH</t>
  </si>
  <si>
    <t>S40 10mm 650SP 70% SCM Ecopact VR400 Conc</t>
  </si>
  <si>
    <t>10mm Agg - Oaklnads Junction Blend</t>
  </si>
  <si>
    <t>Washed concrete sand - Grantville Sand Plant</t>
  </si>
  <si>
    <t>Man Sand - Granite: Hornfels Oacklands</t>
  </si>
  <si>
    <t>260-240 - BASF MasterPolyheed 8190</t>
  </si>
  <si>
    <t>0-250 - BASF - MasterSet RT 122</t>
  </si>
  <si>
    <t>0-750 - BASF MasterGlenium SKY 8455</t>
  </si>
  <si>
    <t>650(+-)100</t>
  </si>
  <si>
    <t>Holcim, 50MPa, 20mm ag, 120 slump</t>
  </si>
  <si>
    <t>VE502EVR2</t>
  </si>
  <si>
    <t>S50 20MM VR450 120SL Ecopact Conc</t>
  </si>
  <si>
    <t>Holcim, 50MPa, 10mm ag, 650 slump</t>
  </si>
  <si>
    <t>VE501VWCH</t>
  </si>
  <si>
    <t>S50 10mm 650SP 70% SCM Ecopact VR450 Conc</t>
  </si>
  <si>
    <t>VE552EVR3</t>
  </si>
  <si>
    <t>S55 20MM VR470 150SL Ecopact Conc</t>
  </si>
  <si>
    <t>Holcim, 60MPa, 10mm ag, 650 slump, SPRD</t>
  </si>
  <si>
    <t>VS601VSWC</t>
  </si>
  <si>
    <t>S60 10mm VR520 Swork 650+- 100 SPRD Conc</t>
  </si>
  <si>
    <t>60MPa</t>
  </si>
  <si>
    <t>VE502VWCH - VE502VWH4 - INTER - G4726-FA.pdf</t>
  </si>
  <si>
    <t>Holcim, 50MPa, 550-800 slump</t>
  </si>
  <si>
    <t>G4726-FA</t>
  </si>
  <si>
    <t>VE502VWCH / VE502VWH4</t>
  </si>
  <si>
    <t>Independ Cem CMRS_ATIC-029</t>
  </si>
  <si>
    <t>200-800 - BASF - MasterSet RT 122</t>
  </si>
  <si>
    <t>1800-4300 - BASF MasterGlenium ACE 35</t>
  </si>
  <si>
    <t>1000-3500 - BASF - MasterSure 1008</t>
  </si>
  <si>
    <t>550-800</t>
  </si>
  <si>
    <t>T500 1 to 5 secs</t>
  </si>
  <si>
    <t>&lt;10mm</t>
  </si>
  <si>
    <t>DTP Conditional Approval</t>
  </si>
  <si>
    <t>Grade</t>
  </si>
  <si>
    <t>GBCA</t>
  </si>
  <si>
    <t xml:space="preserve">VR Section 610 </t>
  </si>
  <si>
    <t xml:space="preserve">AS 5100.5 </t>
  </si>
  <si>
    <t>MRWA 820</t>
  </si>
  <si>
    <t>20MPa</t>
  </si>
  <si>
    <t>na</t>
  </si>
  <si>
    <t>25MPa</t>
  </si>
  <si>
    <t>32MPa</t>
  </si>
  <si>
    <t>35MPa</t>
  </si>
  <si>
    <t>65MPa</t>
  </si>
  <si>
    <t>80MPa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</si>
</sst>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sz val="11"/>
      <name val="Calibri"/>
      <family val="2"/>
    </font>
    <font>
      <sz val="11"/>
      <color rgb="FFFF0000"/>
      <name val="Calibri"/>
      <family val="2"/>
      <scheme val="minor"/>
    </font>
    <font>
      <sz val="11"/>
      <color rgb="FF000000"/>
      <name val="Calibri"/>
      <family val="2"/>
    </font>
    <font>
      <b/>
      <sz val="11"/>
      <color rgb="FFFFFFFF"/>
      <name val="Calibri"/>
      <family val="2"/>
    </font>
    <font>
      <b/>
      <sz val="9"/>
      <color rgb="FFFFFFFF"/>
      <name val="Calibri"/>
      <family val="2"/>
    </font>
    <font>
      <sz val="11"/>
      <color indexed="8"/>
      <name val="Calibri"/>
      <family val="2"/>
      <scheme val="minor"/>
    </font>
    <font>
      <b/>
      <sz val="16"/>
      <color theme="1"/>
      <name val="Calibri"/>
      <family val="2"/>
      <scheme val="minor"/>
    </font>
    <font>
      <u/>
      <sz val="11"/>
      <color theme="10"/>
      <name val="Calibri"/>
      <family val="2"/>
      <scheme val="minor"/>
    </font>
    <font>
      <b/>
      <sz val="10"/>
      <color rgb="FF000000"/>
      <name val="Arial"/>
      <family val="2"/>
    </font>
    <font>
      <sz val="10"/>
      <color rgb="FF000000"/>
      <name val="Arial"/>
      <family val="2"/>
    </font>
    <font>
      <sz val="9"/>
      <color rgb="FF000000"/>
      <name val="Arial"/>
      <family val="2"/>
    </font>
    <font>
      <b/>
      <sz val="9"/>
      <color rgb="FF000000"/>
      <name val="Arial"/>
      <family val="2"/>
    </font>
    <font>
      <sz val="9"/>
      <color theme="1"/>
      <name val="Calibri"/>
      <family val="2"/>
      <scheme val="minor"/>
    </font>
    <font>
      <sz val="9"/>
      <color rgb="FF000000"/>
      <name val="Calibri"/>
      <family val="2"/>
      <scheme val="minor"/>
    </font>
    <font>
      <u/>
      <sz val="8"/>
      <color theme="10"/>
      <name val="Calibri"/>
      <family val="2"/>
      <scheme val="minor"/>
    </font>
    <font>
      <sz val="8"/>
      <name val="Calibri"/>
      <family val="2"/>
      <scheme val="minor"/>
    </font>
    <font>
      <sz val="14"/>
      <color theme="1"/>
      <name val="Calibri"/>
      <family val="2"/>
      <scheme val="minor"/>
    </font>
    <font>
      <sz val="12"/>
      <color rgb="FF000000"/>
      <name val="Arial"/>
      <family val="2"/>
    </font>
    <font>
      <sz val="12"/>
      <color theme="1"/>
      <name val="+mj-lt"/>
    </font>
    <font>
      <b/>
      <sz val="10"/>
      <color theme="0"/>
      <name val="Arial"/>
      <family val="2"/>
    </font>
    <font>
      <sz val="11"/>
      <color theme="1"/>
      <name val="Arial"/>
      <family val="2"/>
    </font>
    <font>
      <sz val="14"/>
      <color theme="1"/>
      <name val="Arial"/>
      <family val="2"/>
    </font>
    <font>
      <b/>
      <sz val="10"/>
      <color rgb="FFFFFFFF"/>
      <name val="Arial"/>
      <family val="2"/>
    </font>
    <font>
      <b/>
      <sz val="11"/>
      <color theme="0"/>
      <name val="Arial"/>
      <family val="2"/>
    </font>
    <font>
      <i/>
      <sz val="14"/>
      <color theme="1"/>
      <name val="Arial"/>
      <family val="2"/>
    </font>
    <font>
      <b/>
      <sz val="10"/>
      <color theme="1"/>
      <name val="Arial"/>
      <family val="2"/>
    </font>
    <font>
      <sz val="11"/>
      <color rgb="FF000000"/>
      <name val="Arial"/>
      <family val="2"/>
    </font>
    <font>
      <b/>
      <sz val="11"/>
      <color theme="1"/>
      <name val="Arial"/>
      <family val="2"/>
    </font>
    <font>
      <b/>
      <sz val="11"/>
      <color rgb="FF000000"/>
      <name val="Arial"/>
      <family val="2"/>
    </font>
    <font>
      <i/>
      <sz val="11"/>
      <color rgb="FF000000"/>
      <name val="Arial"/>
      <family val="2"/>
    </font>
    <font>
      <b/>
      <u/>
      <sz val="20"/>
      <color theme="1"/>
      <name val="Arial"/>
      <family val="2"/>
    </font>
    <font>
      <u/>
      <sz val="11"/>
      <color theme="1"/>
      <name val="Arial"/>
      <family val="2"/>
    </font>
    <font>
      <b/>
      <u/>
      <sz val="14"/>
      <color rgb="FF000000"/>
      <name val="Arial"/>
      <family val="2"/>
    </font>
    <font>
      <sz val="9"/>
      <color rgb="FFFF0000"/>
      <name val="Arial"/>
      <family val="2"/>
    </font>
    <font>
      <vertAlign val="superscript"/>
      <sz val="11"/>
      <name val="Calibri"/>
      <family val="2"/>
      <scheme val="minor"/>
    </font>
    <font>
      <sz val="11"/>
      <color rgb="FF000000"/>
      <name val="Calibri"/>
      <family val="2"/>
    </font>
    <font>
      <b/>
      <sz val="11"/>
      <color theme="1"/>
      <name val="Calibri"/>
      <family val="2"/>
      <scheme val="minor"/>
    </font>
  </fonts>
  <fills count="23">
    <fill>
      <patternFill patternType="none"/>
    </fill>
    <fill>
      <patternFill patternType="gray125"/>
    </fill>
    <fill>
      <patternFill patternType="solid">
        <fgColor theme="0" tint="-0.499984740745262"/>
        <bgColor indexed="64"/>
      </patternFill>
    </fill>
    <fill>
      <patternFill patternType="solid">
        <fgColor theme="5" tint="0.79998168889431442"/>
        <bgColor indexed="64"/>
      </patternFill>
    </fill>
    <fill>
      <patternFill patternType="solid">
        <fgColor rgb="FF9BC2E6"/>
        <bgColor rgb="FF000000"/>
      </patternFill>
    </fill>
    <fill>
      <patternFill patternType="solid">
        <fgColor rgb="FFA9D08E"/>
        <bgColor rgb="FF000000"/>
      </patternFill>
    </fill>
    <fill>
      <patternFill patternType="solid">
        <fgColor rgb="FFC6E0B4"/>
        <bgColor rgb="FF000000"/>
      </patternFill>
    </fill>
    <fill>
      <patternFill patternType="solid">
        <fgColor rgb="FFFFD966"/>
        <bgColor rgb="FF000000"/>
      </patternFill>
    </fill>
    <fill>
      <patternFill patternType="solid">
        <fgColor rgb="FFFCB2F1"/>
        <bgColor rgb="FF000000"/>
      </patternFill>
    </fill>
    <fill>
      <patternFill patternType="solid">
        <fgColor rgb="FFF4B084"/>
        <bgColor rgb="FF000000"/>
      </patternFill>
    </fill>
    <fill>
      <patternFill patternType="solid">
        <fgColor theme="7" tint="-0.49998474074526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bgColor rgb="FF000000"/>
      </patternFill>
    </fill>
    <fill>
      <patternFill patternType="solid">
        <fgColor theme="2"/>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000000"/>
      </left>
      <right/>
      <top style="thin">
        <color rgb="FF000000"/>
      </top>
      <bottom style="thin">
        <color rgb="FF000000"/>
      </bottom>
      <diagonal/>
    </border>
    <border>
      <left/>
      <right/>
      <top/>
      <bottom style="thin">
        <color indexed="64"/>
      </bottom>
      <diagonal/>
    </border>
    <border>
      <left style="thin">
        <color rgb="FF000000"/>
      </left>
      <right/>
      <top/>
      <bottom style="thin">
        <color rgb="FF000000"/>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166">
    <xf numFmtId="0" fontId="0" fillId="0" borderId="0" xfId="0"/>
    <xf numFmtId="0" fontId="0" fillId="0" borderId="0" xfId="0" applyAlignment="1">
      <alignment horizont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1" xfId="0" quotePrefix="1" applyFont="1" applyBorder="1" applyAlignment="1">
      <alignment horizontal="center" vertical="center" wrapText="1"/>
    </xf>
    <xf numFmtId="0" fontId="2" fillId="2" borderId="0" xfId="0" applyFont="1" applyFill="1" applyAlignment="1">
      <alignment horizontal="center" vertical="center" wrapText="1"/>
    </xf>
    <xf numFmtId="0" fontId="3" fillId="3" borderId="1" xfId="0" applyFont="1" applyFill="1" applyBorder="1" applyAlignment="1">
      <alignment vertical="center" wrapText="1"/>
    </xf>
    <xf numFmtId="0" fontId="14" fillId="4" borderId="6"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4" fillId="6" borderId="10" xfId="0" applyFont="1" applyFill="1" applyBorder="1" applyAlignment="1">
      <alignment horizontal="left" vertical="center"/>
    </xf>
    <xf numFmtId="0" fontId="15" fillId="6" borderId="10" xfId="0" applyFont="1" applyFill="1" applyBorder="1" applyAlignment="1">
      <alignment horizontal="left" vertical="center"/>
    </xf>
    <xf numFmtId="0" fontId="14" fillId="7" borderId="10" xfId="0" applyFont="1" applyFill="1" applyBorder="1" applyAlignment="1">
      <alignment horizontal="left" vertical="center" wrapText="1"/>
    </xf>
    <xf numFmtId="0" fontId="14" fillId="8" borderId="10" xfId="0" applyFont="1" applyFill="1" applyBorder="1" applyAlignment="1">
      <alignment horizontal="left" vertical="center" wrapText="1"/>
    </xf>
    <xf numFmtId="0" fontId="14" fillId="9" borderId="10" xfId="0" applyFont="1" applyFill="1" applyBorder="1" applyAlignment="1">
      <alignment horizontal="left" vertical="center"/>
    </xf>
    <xf numFmtId="0" fontId="16" fillId="0" borderId="0" xfId="0" applyFont="1" applyAlignment="1">
      <alignment horizontal="left" vertical="center"/>
    </xf>
    <xf numFmtId="0" fontId="12" fillId="0" borderId="0" xfId="0" applyFont="1"/>
    <xf numFmtId="0" fontId="13" fillId="0" borderId="0" xfId="0" applyFont="1"/>
    <xf numFmtId="0" fontId="14" fillId="0" borderId="10" xfId="0" applyFont="1" applyBorder="1" applyAlignment="1">
      <alignment horizontal="left" vertical="center"/>
    </xf>
    <xf numFmtId="0" fontId="15" fillId="0" borderId="10" xfId="0" applyFont="1" applyBorder="1" applyAlignment="1">
      <alignment horizontal="left" vertical="center"/>
    </xf>
    <xf numFmtId="9" fontId="14" fillId="0" borderId="10" xfId="0" applyNumberFormat="1" applyFont="1" applyBorder="1" applyAlignment="1">
      <alignment horizontal="left" vertical="center" wrapText="1"/>
    </xf>
    <xf numFmtId="9" fontId="14" fillId="0" borderId="10" xfId="0" applyNumberFormat="1" applyFont="1" applyBorder="1" applyAlignment="1">
      <alignment horizontal="left" vertical="center"/>
    </xf>
    <xf numFmtId="0" fontId="17" fillId="0" borderId="0" xfId="0" applyFont="1" applyAlignment="1">
      <alignment horizontal="left" vertical="center"/>
    </xf>
    <xf numFmtId="0" fontId="14" fillId="0" borderId="6" xfId="0" applyFont="1" applyBorder="1" applyAlignment="1">
      <alignment horizontal="left" vertical="center"/>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4" fillId="0" borderId="10" xfId="0" applyFont="1" applyBorder="1" applyAlignment="1">
      <alignment horizontal="left" vertical="center" textRotation="90"/>
    </xf>
    <xf numFmtId="0" fontId="14" fillId="0" borderId="10" xfId="0" applyFont="1" applyBorder="1" applyAlignment="1">
      <alignment horizontal="left" vertical="center" wrapText="1"/>
    </xf>
    <xf numFmtId="0" fontId="14" fillId="9" borderId="10" xfId="0" applyFont="1" applyFill="1" applyBorder="1" applyAlignment="1">
      <alignment horizontal="left" vertical="center" wrapText="1"/>
    </xf>
    <xf numFmtId="0" fontId="12" fillId="6" borderId="4" xfId="0" applyFont="1" applyFill="1" applyBorder="1"/>
    <xf numFmtId="2" fontId="15" fillId="0" borderId="10" xfId="0" applyNumberFormat="1" applyFont="1" applyBorder="1" applyAlignment="1">
      <alignment horizontal="left" vertical="center"/>
    </xf>
    <xf numFmtId="0" fontId="2" fillId="13"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3" fillId="3"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3" fillId="15" borderId="1" xfId="0" quotePrefix="1" applyFont="1" applyFill="1" applyBorder="1" applyAlignment="1">
      <alignment horizontal="center" vertical="center" wrapText="1"/>
    </xf>
    <xf numFmtId="0" fontId="5" fillId="15" borderId="1" xfId="0" applyFont="1" applyFill="1" applyBorder="1" applyAlignment="1">
      <alignment horizontal="center" vertical="center" wrapText="1"/>
    </xf>
    <xf numFmtId="9" fontId="3" fillId="17" borderId="1" xfId="1" applyFont="1" applyFill="1" applyBorder="1" applyAlignment="1">
      <alignment horizontal="center" vertical="center" wrapText="1"/>
    </xf>
    <xf numFmtId="9" fontId="3" fillId="18" borderId="1" xfId="0" applyNumberFormat="1" applyFont="1" applyFill="1" applyBorder="1" applyAlignment="1">
      <alignment horizontal="center" vertical="center" wrapText="1"/>
    </xf>
    <xf numFmtId="0" fontId="3" fillId="18"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3" fillId="3" borderId="1" xfId="0" quotePrefix="1" applyFont="1" applyFill="1" applyBorder="1" applyAlignment="1">
      <alignment horizontal="center" vertical="center" wrapText="1"/>
    </xf>
    <xf numFmtId="0" fontId="3" fillId="19" borderId="1" xfId="0" applyFont="1" applyFill="1" applyBorder="1" applyAlignment="1">
      <alignment horizontal="left" vertical="center" wrapText="1"/>
    </xf>
    <xf numFmtId="0" fontId="4" fillId="19" borderId="1" xfId="0" applyFont="1" applyFill="1" applyBorder="1" applyAlignment="1">
      <alignment horizontal="left" vertical="center" wrapText="1"/>
    </xf>
    <xf numFmtId="0" fontId="0" fillId="19" borderId="1" xfId="0" applyFill="1" applyBorder="1"/>
    <xf numFmtId="0" fontId="10" fillId="0" borderId="0" xfId="0" applyFont="1"/>
    <xf numFmtId="0" fontId="20" fillId="0" borderId="0" xfId="0" applyFont="1"/>
    <xf numFmtId="0" fontId="6" fillId="16" borderId="1" xfId="0" applyFont="1" applyFill="1" applyBorder="1" applyAlignment="1">
      <alignment vertical="center" wrapText="1"/>
    </xf>
    <xf numFmtId="0" fontId="14" fillId="20" borderId="10" xfId="0" applyFont="1" applyFill="1" applyBorder="1" applyAlignment="1">
      <alignment horizontal="left" vertical="center" wrapText="1"/>
    </xf>
    <xf numFmtId="0" fontId="2" fillId="14" borderId="5" xfId="0" applyFont="1" applyFill="1" applyBorder="1" applyAlignment="1">
      <alignment vertical="center" wrapText="1"/>
    </xf>
    <xf numFmtId="0" fontId="2" fillId="14" borderId="6" xfId="0" applyFont="1" applyFill="1" applyBorder="1" applyAlignment="1">
      <alignment vertical="center" wrapText="1"/>
    </xf>
    <xf numFmtId="0" fontId="2" fillId="2" borderId="11" xfId="0" applyFont="1" applyFill="1" applyBorder="1" applyAlignment="1">
      <alignment horizontal="center" vertical="center" wrapText="1"/>
    </xf>
    <xf numFmtId="0" fontId="0" fillId="19" borderId="1" xfId="0" applyFill="1" applyBorder="1" applyAlignment="1">
      <alignment vertical="center" wrapText="1"/>
    </xf>
    <xf numFmtId="0" fontId="21" fillId="0" borderId="0" xfId="0" applyFont="1" applyAlignment="1">
      <alignment horizontal="left" vertical="center" indent="3" readingOrder="1"/>
    </xf>
    <xf numFmtId="0" fontId="21" fillId="0" borderId="0" xfId="0" applyFont="1" applyAlignment="1">
      <alignment horizontal="left" vertical="center" wrapText="1" readingOrder="1"/>
    </xf>
    <xf numFmtId="0" fontId="24" fillId="0" borderId="0" xfId="0" applyFont="1"/>
    <xf numFmtId="0" fontId="25" fillId="0" borderId="0" xfId="0" applyFont="1"/>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4" fillId="0" borderId="0" xfId="0" applyFont="1" applyAlignment="1">
      <alignment vertical="center" wrapText="1"/>
    </xf>
    <xf numFmtId="0" fontId="24" fillId="0" borderId="6" xfId="0" applyFont="1" applyBorder="1" applyAlignment="1">
      <alignment vertical="center" wrapText="1"/>
    </xf>
    <xf numFmtId="0" fontId="24" fillId="0" borderId="0" xfId="0" applyFont="1" applyAlignment="1">
      <alignment vertical="center"/>
    </xf>
    <xf numFmtId="0" fontId="23" fillId="13"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14" borderId="1" xfId="0" applyFont="1" applyFill="1" applyBorder="1" applyAlignment="1">
      <alignment vertical="center" wrapText="1"/>
    </xf>
    <xf numFmtId="0" fontId="27" fillId="11" borderId="5" xfId="0" applyFont="1" applyFill="1" applyBorder="1" applyAlignment="1">
      <alignment horizontal="center" vertical="center" wrapText="1"/>
    </xf>
    <xf numFmtId="0" fontId="14" fillId="8" borderId="1" xfId="0" applyFont="1" applyFill="1" applyBorder="1" applyAlignment="1">
      <alignment horizontal="left" vertical="center" wrapText="1"/>
    </xf>
    <xf numFmtId="0" fontId="28" fillId="0" borderId="0" xfId="0" applyFont="1"/>
    <xf numFmtId="0" fontId="24" fillId="0" borderId="0" xfId="0" applyFont="1" applyAlignment="1">
      <alignment wrapText="1"/>
    </xf>
    <xf numFmtId="0" fontId="22" fillId="0" borderId="0" xfId="0" applyFont="1" applyAlignment="1">
      <alignment horizontal="left" vertical="center" indent="12" readingOrder="1"/>
    </xf>
    <xf numFmtId="0" fontId="31" fillId="21" borderId="1" xfId="0" applyFont="1" applyFill="1" applyBorder="1" applyAlignment="1">
      <alignment vertical="center" wrapText="1"/>
    </xf>
    <xf numFmtId="0" fontId="29" fillId="0" borderId="0" xfId="0" applyFont="1"/>
    <xf numFmtId="0" fontId="24" fillId="0" borderId="0" xfId="0" applyFont="1" applyAlignment="1">
      <alignment horizontal="left" vertical="center" wrapText="1"/>
    </xf>
    <xf numFmtId="0" fontId="30" fillId="0" borderId="0" xfId="0" applyFont="1" applyAlignment="1">
      <alignment horizontal="left" vertical="center" wrapText="1" readingOrder="1"/>
    </xf>
    <xf numFmtId="0" fontId="24" fillId="0" borderId="12" xfId="0" applyFont="1" applyBorder="1" applyAlignment="1">
      <alignment horizontal="left" vertical="center" wrapText="1"/>
    </xf>
    <xf numFmtId="0" fontId="24" fillId="0" borderId="0" xfId="0" applyFont="1" applyAlignment="1">
      <alignment horizontal="left" vertical="center" wrapText="1" readingOrder="1"/>
    </xf>
    <xf numFmtId="0" fontId="27" fillId="12"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12" fillId="8" borderId="1" xfId="0" applyFont="1" applyFill="1" applyBorder="1"/>
    <xf numFmtId="0" fontId="34" fillId="0" borderId="0" xfId="0" applyFont="1"/>
    <xf numFmtId="0" fontId="35" fillId="0" borderId="0" xfId="0" applyFont="1"/>
    <xf numFmtId="0" fontId="36" fillId="0" borderId="0" xfId="0" applyFont="1"/>
    <xf numFmtId="0" fontId="37" fillId="0" borderId="6" xfId="0" applyFont="1" applyBorder="1" applyAlignment="1">
      <alignment horizontal="left" vertical="center" wrapText="1"/>
    </xf>
    <xf numFmtId="0" fontId="37" fillId="0" borderId="1" xfId="0" applyFont="1" applyBorder="1" applyAlignment="1">
      <alignment horizontal="left" vertical="center" wrapText="1"/>
    </xf>
    <xf numFmtId="1" fontId="14" fillId="0" borderId="10" xfId="0" applyNumberFormat="1" applyFont="1" applyBorder="1" applyAlignment="1">
      <alignment horizontal="left" vertical="center" wrapText="1"/>
    </xf>
    <xf numFmtId="0" fontId="14" fillId="0" borderId="14" xfId="0" applyFont="1" applyBorder="1" applyAlignment="1">
      <alignment horizontal="left" vertical="center"/>
    </xf>
    <xf numFmtId="0" fontId="18" fillId="0" borderId="15" xfId="3" applyFont="1" applyBorder="1" applyAlignment="1">
      <alignment vertical="center"/>
    </xf>
    <xf numFmtId="0" fontId="15" fillId="5" borderId="10" xfId="0" applyFont="1" applyFill="1" applyBorder="1" applyAlignment="1">
      <alignment horizontal="left" vertical="center" wrapText="1"/>
    </xf>
    <xf numFmtId="0" fontId="14" fillId="21" borderId="1" xfId="0" applyFont="1" applyFill="1" applyBorder="1" applyAlignment="1">
      <alignment horizontal="left" vertical="center" wrapText="1"/>
    </xf>
    <xf numFmtId="0" fontId="14" fillId="21"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6" fillId="15" borderId="0" xfId="0" applyFont="1" applyFill="1" applyAlignment="1">
      <alignment horizontal="center" vertical="center" wrapText="1"/>
    </xf>
    <xf numFmtId="0" fontId="14" fillId="22" borderId="7" xfId="0" applyFont="1" applyFill="1" applyBorder="1" applyAlignment="1">
      <alignment vertical="center" wrapText="1"/>
    </xf>
    <xf numFmtId="0" fontId="0" fillId="15" borderId="1" xfId="0" applyFill="1" applyBorder="1" applyAlignment="1">
      <alignment horizontal="center" vertical="center" wrapText="1"/>
    </xf>
    <xf numFmtId="0" fontId="39" fillId="15" borderId="0" xfId="0" applyFont="1" applyFill="1" applyAlignment="1">
      <alignment horizontal="center" vertical="center" wrapText="1"/>
    </xf>
    <xf numFmtId="0" fontId="0" fillId="19" borderId="1" xfId="0" applyFill="1" applyBorder="1" applyAlignment="1">
      <alignment horizontal="left" vertical="center" wrapText="1"/>
    </xf>
    <xf numFmtId="0" fontId="3" fillId="19" borderId="1" xfId="0" applyFont="1" applyFill="1" applyBorder="1" applyAlignment="1">
      <alignment horizontal="left" vertical="center"/>
    </xf>
    <xf numFmtId="9" fontId="3" fillId="17" borderId="1" xfId="1" applyFont="1" applyFill="1" applyBorder="1" applyAlignment="1">
      <alignment horizontal="left" vertical="center" wrapText="1"/>
    </xf>
    <xf numFmtId="0" fontId="0" fillId="19" borderId="1" xfId="0" applyFill="1" applyBorder="1" applyAlignment="1">
      <alignment vertical="center"/>
    </xf>
    <xf numFmtId="0" fontId="24" fillId="0" borderId="0" xfId="0" applyFont="1" applyAlignment="1">
      <alignment horizontal="left" vertical="center" wrapText="1" readingOrder="1"/>
    </xf>
    <xf numFmtId="0" fontId="23" fillId="13" borderId="1"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center" wrapText="1" readingOrder="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30" fillId="0" borderId="0" xfId="0" applyFont="1" applyAlignment="1">
      <alignment horizontal="left" vertical="center" wrapText="1" readingOrder="1"/>
    </xf>
    <xf numFmtId="0" fontId="24" fillId="0" borderId="1" xfId="0" applyFont="1" applyBorder="1" applyAlignment="1">
      <alignment horizontal="left" vertical="center" wrapText="1"/>
    </xf>
    <xf numFmtId="0" fontId="31" fillId="21" borderId="1" xfId="0" applyFont="1" applyFill="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9" fillId="0" borderId="0" xfId="0" applyFont="1" applyAlignment="1">
      <alignment horizontal="left" vertical="center" wrapText="1"/>
    </xf>
    <xf numFmtId="0" fontId="24" fillId="0" borderId="4"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4" xfId="0" applyFont="1" applyBorder="1" applyAlignment="1">
      <alignment horizontal="left" vertical="center"/>
    </xf>
    <xf numFmtId="0" fontId="23" fillId="12"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7" fillId="11" borderId="2" xfId="0" applyFont="1" applyFill="1" applyBorder="1" applyAlignment="1">
      <alignment horizontal="center" vertical="center" wrapText="1"/>
    </xf>
    <xf numFmtId="0" fontId="27" fillId="11" borderId="4" xfId="0" applyFont="1" applyFill="1" applyBorder="1" applyAlignment="1">
      <alignment horizontal="center" vertical="center" wrapText="1"/>
    </xf>
    <xf numFmtId="0" fontId="27" fillId="11" borderId="3"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2" fillId="13" borderId="6"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12" fillId="4" borderId="7" xfId="0" applyFont="1" applyFill="1" applyBorder="1" applyAlignment="1">
      <alignment horizontal="left" wrapText="1"/>
    </xf>
    <xf numFmtId="0" fontId="12" fillId="4" borderId="13" xfId="0" applyFont="1" applyFill="1" applyBorder="1" applyAlignment="1">
      <alignment horizontal="left" wrapText="1"/>
    </xf>
    <xf numFmtId="0" fontId="12" fillId="6" borderId="4" xfId="0" applyFont="1" applyFill="1" applyBorder="1"/>
    <xf numFmtId="0" fontId="12" fillId="6" borderId="3" xfId="0" applyFont="1" applyFill="1" applyBorder="1"/>
    <xf numFmtId="0" fontId="12" fillId="7" borderId="4" xfId="0" applyFont="1" applyFill="1" applyBorder="1"/>
    <xf numFmtId="0" fontId="12" fillId="7" borderId="3" xfId="0" applyFont="1" applyFill="1" applyBorder="1"/>
    <xf numFmtId="0" fontId="12" fillId="8" borderId="4" xfId="0" applyFont="1" applyFill="1" applyBorder="1"/>
    <xf numFmtId="0" fontId="12" fillId="9" borderId="4" xfId="0" applyFont="1" applyFill="1" applyBorder="1"/>
    <xf numFmtId="0" fontId="12" fillId="9" borderId="9" xfId="0" applyFont="1" applyFill="1" applyBorder="1"/>
    <xf numFmtId="0" fontId="12" fillId="6" borderId="9" xfId="0" applyFont="1" applyFill="1" applyBorder="1"/>
    <xf numFmtId="0" fontId="12" fillId="6" borderId="4" xfId="0" applyFont="1" applyFill="1" applyBorder="1" applyAlignment="1">
      <alignment wrapText="1"/>
    </xf>
    <xf numFmtId="0" fontId="12" fillId="6" borderId="3" xfId="0" applyFont="1" applyFill="1" applyBorder="1" applyAlignment="1">
      <alignment wrapText="1"/>
    </xf>
    <xf numFmtId="0" fontId="12" fillId="20" borderId="4" xfId="0" applyFont="1" applyFill="1" applyBorder="1" applyAlignment="1">
      <alignment horizontal="left"/>
    </xf>
    <xf numFmtId="0" fontId="12" fillId="5" borderId="1" xfId="0" applyFont="1" applyFill="1" applyBorder="1" applyAlignment="1">
      <alignment horizontal="left"/>
    </xf>
  </cellXfs>
  <cellStyles count="4">
    <cellStyle name="Hyperlink" xfId="3" builtinId="8"/>
    <cellStyle name="Normal" xfId="0" builtinId="0"/>
    <cellStyle name="Normal 6" xfId="2" xr:uid="{5E2069EE-B968-4E05-A1D3-A43C899DE338}"/>
    <cellStyle name="Percent" xfId="1" builtinId="5"/>
  </cellStyles>
  <dxfs count="0"/>
  <tableStyles count="0" defaultTableStyle="TableStyleMedium2" defaultPivotStyle="PivotStyleLight16"/>
  <colors>
    <mruColors>
      <color rgb="FF80C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8</xdr:row>
      <xdr:rowOff>44450</xdr:rowOff>
    </xdr:from>
    <xdr:to>
      <xdr:col>8</xdr:col>
      <xdr:colOff>111126</xdr:colOff>
      <xdr:row>8</xdr:row>
      <xdr:rowOff>2690844</xdr:rowOff>
    </xdr:to>
    <xdr:pic>
      <xdr:nvPicPr>
        <xdr:cNvPr id="2" name="Picture 1">
          <a:extLst>
            <a:ext uri="{FF2B5EF4-FFF2-40B4-BE49-F238E27FC236}">
              <a16:creationId xmlns:a16="http://schemas.microsoft.com/office/drawing/2014/main" id="{ECF76599-0D68-E013-223F-340C969C3DE7}"/>
            </a:ext>
          </a:extLst>
        </xdr:cNvPr>
        <xdr:cNvPicPr>
          <a:picLocks noChangeAspect="1"/>
        </xdr:cNvPicPr>
      </xdr:nvPicPr>
      <xdr:blipFill>
        <a:blip xmlns:r="http://schemas.openxmlformats.org/officeDocument/2006/relationships" r:embed="rId1"/>
        <a:stretch>
          <a:fillRect/>
        </a:stretch>
      </xdr:blipFill>
      <xdr:spPr>
        <a:xfrm>
          <a:off x="704851" y="2159000"/>
          <a:ext cx="8435975" cy="2646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15</xdr:col>
      <xdr:colOff>532267</xdr:colOff>
      <xdr:row>40</xdr:row>
      <xdr:rowOff>56261</xdr:rowOff>
    </xdr:to>
    <xdr:pic>
      <xdr:nvPicPr>
        <xdr:cNvPr id="2" name="Picture 1">
          <a:extLst>
            <a:ext uri="{FF2B5EF4-FFF2-40B4-BE49-F238E27FC236}">
              <a16:creationId xmlns:a16="http://schemas.microsoft.com/office/drawing/2014/main" id="{ACBAAA66-B35C-217C-2A3C-907DBEEB838B}"/>
            </a:ext>
          </a:extLst>
        </xdr:cNvPr>
        <xdr:cNvPicPr>
          <a:picLocks noChangeAspect="1"/>
        </xdr:cNvPicPr>
      </xdr:nvPicPr>
      <xdr:blipFill>
        <a:blip xmlns:r="http://schemas.openxmlformats.org/officeDocument/2006/relationships" r:embed="rId1"/>
        <a:stretch>
          <a:fillRect/>
        </a:stretch>
      </xdr:blipFill>
      <xdr:spPr>
        <a:xfrm>
          <a:off x="609600" y="180975"/>
          <a:ext cx="9066667" cy="711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570819</xdr:colOff>
      <xdr:row>34</xdr:row>
      <xdr:rowOff>18301</xdr:rowOff>
    </xdr:to>
    <xdr:pic>
      <xdr:nvPicPr>
        <xdr:cNvPr id="2" name="Picture 1">
          <a:extLst>
            <a:ext uri="{FF2B5EF4-FFF2-40B4-BE49-F238E27FC236}">
              <a16:creationId xmlns:a16="http://schemas.microsoft.com/office/drawing/2014/main" id="{9CD414A0-5890-754A-1E6F-64B3215F18DB}"/>
            </a:ext>
          </a:extLst>
        </xdr:cNvPr>
        <xdr:cNvPicPr>
          <a:picLocks noChangeAspect="1"/>
        </xdr:cNvPicPr>
      </xdr:nvPicPr>
      <xdr:blipFill>
        <a:blip xmlns:r="http://schemas.openxmlformats.org/officeDocument/2006/relationships" r:embed="rId1"/>
        <a:stretch>
          <a:fillRect/>
        </a:stretch>
      </xdr:blipFill>
      <xdr:spPr>
        <a:xfrm>
          <a:off x="609600" y="180975"/>
          <a:ext cx="5447619" cy="59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ohnholland.sharepoint.com/sites/pc/P16241/Functional%20Support%20Services/Sustainability,%20Local%20Content%20&amp;%20Social%20Proc/Design%20management/Digital%20Engineering/Templates/Master%20PS&amp;TR%20&amp;%20PEW%20Mapping_Re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brcorpau-my.sharepoint.com/Users/K140849/Desktop/MAR%20SSA/Workshops/MATERIALS_LCI_MANUAL%20-%20materials%20stripp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iles%20AECOM%20files%20working%201Dec2020\Miles%20AECOM%20Files\Melbourne%20Airport%20Rail%20SSA\Concrete%20notes\Resource%20Capture%20Spreadsheet%20-%20200-410-15%20and%20200-410-20%20-%20Gate%201%20mc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pbcon-my.sharepoint.com/personal/pedram_rahimi_cpbcon_com_au1/Documents/Documents/MAR/Program/Weekly%20Update/Design%20Traffic%20Light%20Report%202608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ority packages 14-09-22"/>
      <sheetName val="Design Packages Mapping Status"/>
      <sheetName val="Sheet1"/>
      <sheetName val="Pivot"/>
      <sheetName val="PS&amp;TR_Rev3 Applicability"/>
      <sheetName val="TO delete"/>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V LOOKUP MAPPING"/>
      <sheetName val="LCI (2021)"/>
      <sheetName val="STATIC_LCI_LOOKUP"/>
      <sheetName val="PROJECT DATA"/>
      <sheetName val="BOQ DATA"/>
      <sheetName val="WORKING ZONE"/>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lated PS&amp;TR"/>
      <sheetName val="Project PS&amp;TR Inputs"/>
      <sheetName val="Output table"/>
      <sheetName val="Concrete Element Summary "/>
      <sheetName val="Lists"/>
      <sheetName val="Capture Formatting"/>
      <sheetName val="Resource Capture Spreadsheet - "/>
    </sheetNames>
    <sheetDataSet>
      <sheetData sheetId="0"/>
      <sheetData sheetId="1"/>
      <sheetData sheetId="2"/>
      <sheetData sheetId="3"/>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Instructions"/>
      <sheetName val="P6Macro"/>
      <sheetName val="Design"/>
      <sheetName val="Sig"/>
      <sheetName val="Sheet2"/>
      <sheetName val="8wk"/>
      <sheetName val="Variances"/>
      <sheetName val="Sheet3"/>
      <sheetName val="Change Log"/>
      <sheetName val="P6 Data"/>
      <sheetName val="P6 Data w-1"/>
      <sheetName val="Act_Map"/>
      <sheetName val="Pkg_List"/>
      <sheetName val="Phase_List"/>
      <sheetName val="SW"/>
      <sheetName val="bgnd_Graphics"/>
      <sheetName val="P6 T-G Dump"/>
      <sheetName val="Cal1"/>
      <sheetName val="Cal2"/>
      <sheetName val="L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72686-726D-4D9D-88B4-B0C847541E23}">
  <dimension ref="B2:O92"/>
  <sheetViews>
    <sheetView tabSelected="1" zoomScale="85" zoomScaleNormal="85" workbookViewId="0">
      <selection activeCell="K19" sqref="K19"/>
    </sheetView>
  </sheetViews>
  <sheetFormatPr defaultColWidth="9.140625" defaultRowHeight="14.25"/>
  <cols>
    <col min="1" max="1" width="9.140625" style="65"/>
    <col min="2" max="2" width="16.140625" style="65" customWidth="1"/>
    <col min="3" max="3" width="14.85546875" style="65" customWidth="1"/>
    <col min="4" max="4" width="16.85546875" style="65" bestFit="1" customWidth="1"/>
    <col min="5" max="5" width="15.42578125" style="65" customWidth="1"/>
    <col min="6" max="6" width="24.85546875" style="65" customWidth="1"/>
    <col min="7" max="7" width="20" style="65" customWidth="1"/>
    <col min="8" max="8" width="18.140625" style="65" customWidth="1"/>
    <col min="9" max="9" width="24" style="65" customWidth="1"/>
    <col min="10" max="10" width="18.28515625" style="65" customWidth="1"/>
    <col min="11" max="11" width="19.85546875" style="65" customWidth="1"/>
    <col min="12" max="12" width="22.7109375" style="65" bestFit="1" customWidth="1"/>
    <col min="13" max="13" width="11" style="65" customWidth="1"/>
    <col min="14" max="14" width="9" style="65" bestFit="1" customWidth="1"/>
    <col min="15" max="16" width="8.85546875" style="65" bestFit="1" customWidth="1"/>
    <col min="17" max="17" width="8.7109375" style="65" bestFit="1" customWidth="1"/>
    <col min="18" max="18" width="5.7109375" style="65" bestFit="1" customWidth="1"/>
    <col min="19" max="19" width="8.85546875" style="65" bestFit="1" customWidth="1"/>
    <col min="20" max="20" width="7.85546875" style="65" bestFit="1" customWidth="1"/>
    <col min="21" max="21" width="8.85546875" style="65" bestFit="1" customWidth="1"/>
    <col min="22" max="22" width="7.5703125" style="65" bestFit="1" customWidth="1"/>
    <col min="23" max="23" width="5.5703125" style="65" bestFit="1" customWidth="1"/>
    <col min="24" max="24" width="7.140625" style="65" bestFit="1" customWidth="1"/>
    <col min="25" max="26" width="6.140625" style="65" bestFit="1" customWidth="1"/>
    <col min="27" max="27" width="9.140625" style="65"/>
    <col min="28" max="28" width="22.85546875" style="65" bestFit="1" customWidth="1"/>
    <col min="29" max="29" width="34.5703125" style="65" bestFit="1" customWidth="1"/>
    <col min="30" max="30" width="61.42578125" style="65" bestFit="1" customWidth="1"/>
    <col min="31" max="31" width="35.7109375" style="65" bestFit="1" customWidth="1"/>
    <col min="32" max="16384" width="9.140625" style="65"/>
  </cols>
  <sheetData>
    <row r="2" spans="2:11" ht="26.25">
      <c r="B2" s="90" t="s">
        <v>0</v>
      </c>
      <c r="C2" s="91"/>
      <c r="D2" s="91"/>
      <c r="E2" s="91"/>
      <c r="F2" s="91"/>
      <c r="G2" s="91"/>
    </row>
    <row r="3" spans="2:11" ht="15">
      <c r="B3" s="65" t="s">
        <v>1</v>
      </c>
    </row>
    <row r="4" spans="2:11" ht="18">
      <c r="B4" s="66"/>
    </row>
    <row r="5" spans="2:11" ht="18">
      <c r="B5" s="92" t="s">
        <v>2</v>
      </c>
    </row>
    <row r="6" spans="2:11" ht="17.25" customHeight="1">
      <c r="B6" s="116" t="s">
        <v>3</v>
      </c>
      <c r="C6" s="116"/>
      <c r="D6" s="116"/>
      <c r="E6" s="116"/>
      <c r="F6" s="116"/>
      <c r="G6" s="116"/>
      <c r="H6" s="116"/>
      <c r="I6" s="116"/>
      <c r="J6" s="116"/>
      <c r="K6" s="116"/>
    </row>
    <row r="7" spans="2:11" ht="18" customHeight="1">
      <c r="B7" s="116" t="s">
        <v>4</v>
      </c>
      <c r="C7" s="116"/>
      <c r="D7" s="116"/>
      <c r="E7" s="116"/>
      <c r="F7" s="116"/>
      <c r="G7" s="116"/>
      <c r="H7" s="116"/>
      <c r="I7" s="116"/>
      <c r="J7" s="116"/>
      <c r="K7" s="116"/>
    </row>
    <row r="8" spans="2:11">
      <c r="B8" s="116" t="s">
        <v>5</v>
      </c>
      <c r="C8" s="116"/>
      <c r="D8" s="116"/>
      <c r="E8" s="116"/>
      <c r="F8" s="116"/>
      <c r="G8" s="116"/>
      <c r="H8" s="116"/>
      <c r="I8" s="116"/>
      <c r="J8" s="116"/>
      <c r="K8" s="116"/>
    </row>
    <row r="9" spans="2:11" ht="216" customHeight="1">
      <c r="B9" s="63"/>
    </row>
    <row r="10" spans="2:11">
      <c r="B10" s="65" t="s">
        <v>6</v>
      </c>
    </row>
    <row r="12" spans="2:11">
      <c r="B12" s="82" t="s">
        <v>7</v>
      </c>
    </row>
    <row r="13" spans="2:11" ht="15">
      <c r="B13" s="118" t="s">
        <v>8</v>
      </c>
      <c r="C13" s="118"/>
      <c r="D13" s="118" t="s">
        <v>9</v>
      </c>
      <c r="E13" s="118"/>
      <c r="F13" s="81" t="s">
        <v>10</v>
      </c>
    </row>
    <row r="14" spans="2:11">
      <c r="B14" s="117" t="s">
        <v>11</v>
      </c>
      <c r="C14" s="117"/>
      <c r="D14" s="117" t="s">
        <v>12</v>
      </c>
      <c r="E14" s="117"/>
      <c r="F14" s="68" t="s">
        <v>13</v>
      </c>
    </row>
    <row r="15" spans="2:11">
      <c r="B15" s="117"/>
      <c r="C15" s="117"/>
      <c r="D15" s="119"/>
      <c r="E15" s="120"/>
      <c r="F15" s="68"/>
    </row>
    <row r="16" spans="2:11">
      <c r="B16" s="83"/>
      <c r="C16" s="83"/>
      <c r="D16" s="83"/>
      <c r="E16" s="83"/>
      <c r="F16" s="69"/>
    </row>
    <row r="17" spans="2:11">
      <c r="B17" s="121" t="s">
        <v>14</v>
      </c>
      <c r="C17" s="121"/>
      <c r="D17" s="123"/>
      <c r="E17" s="123"/>
      <c r="F17" s="69"/>
    </row>
    <row r="18" spans="2:11" ht="15">
      <c r="B18" s="118" t="s">
        <v>15</v>
      </c>
      <c r="C18" s="118"/>
      <c r="D18" s="118" t="s">
        <v>9</v>
      </c>
      <c r="E18" s="118"/>
      <c r="F18" s="81" t="s">
        <v>10</v>
      </c>
    </row>
    <row r="19" spans="2:11">
      <c r="B19" s="117" t="s">
        <v>11</v>
      </c>
      <c r="C19" s="117"/>
      <c r="D19" s="117" t="s">
        <v>12</v>
      </c>
      <c r="E19" s="117"/>
      <c r="F19" s="68" t="s">
        <v>13</v>
      </c>
    </row>
    <row r="20" spans="2:11">
      <c r="B20" s="124"/>
      <c r="C20" s="124"/>
      <c r="D20" s="124"/>
      <c r="E20" s="124"/>
      <c r="F20" s="70"/>
    </row>
    <row r="21" spans="2:11">
      <c r="B21" s="117"/>
      <c r="C21" s="117"/>
      <c r="D21" s="117"/>
      <c r="E21" s="117"/>
      <c r="F21" s="68"/>
    </row>
    <row r="22" spans="2:11">
      <c r="B22" s="117"/>
      <c r="C22" s="117"/>
      <c r="D22" s="117"/>
      <c r="E22" s="117"/>
      <c r="F22" s="68"/>
    </row>
    <row r="23" spans="2:11">
      <c r="B23" s="117"/>
      <c r="C23" s="117"/>
      <c r="D23" s="117"/>
      <c r="E23" s="117"/>
      <c r="F23" s="68"/>
    </row>
    <row r="24" spans="2:11">
      <c r="B24" s="117"/>
      <c r="C24" s="117"/>
      <c r="D24" s="117"/>
      <c r="E24" s="117"/>
      <c r="F24" s="68"/>
    </row>
    <row r="25" spans="2:11" ht="21" customHeight="1">
      <c r="B25" s="71"/>
      <c r="C25" s="71"/>
      <c r="D25" s="71"/>
    </row>
    <row r="26" spans="2:11" ht="18">
      <c r="B26" s="92" t="s">
        <v>16</v>
      </c>
    </row>
    <row r="27" spans="2:11" ht="36" customHeight="1">
      <c r="B27" s="116" t="s">
        <v>17</v>
      </c>
      <c r="C27" s="116"/>
      <c r="D27" s="116"/>
      <c r="E27" s="116"/>
      <c r="F27" s="116"/>
      <c r="G27" s="116"/>
      <c r="H27" s="116"/>
      <c r="I27" s="116"/>
      <c r="J27" s="116"/>
      <c r="K27" s="116"/>
    </row>
    <row r="28" spans="2:11">
      <c r="B28" s="84"/>
      <c r="C28" s="84"/>
      <c r="D28" s="84"/>
      <c r="E28" s="84"/>
      <c r="F28" s="84"/>
      <c r="G28" s="84"/>
      <c r="H28" s="84"/>
      <c r="I28" s="84"/>
      <c r="J28" s="84"/>
      <c r="K28" s="84"/>
    </row>
    <row r="29" spans="2:11" ht="18">
      <c r="B29" s="92" t="s">
        <v>18</v>
      </c>
    </row>
    <row r="30" spans="2:11" ht="38.25" customHeight="1">
      <c r="B30" s="116" t="s">
        <v>19</v>
      </c>
      <c r="C30" s="116"/>
      <c r="D30" s="116"/>
      <c r="E30" s="116"/>
      <c r="F30" s="116"/>
      <c r="G30" s="116"/>
      <c r="H30" s="116"/>
      <c r="I30" s="116"/>
      <c r="J30" s="116"/>
      <c r="K30" s="116"/>
    </row>
    <row r="31" spans="2:11" ht="38.25" customHeight="1">
      <c r="B31" s="116" t="s">
        <v>20</v>
      </c>
      <c r="C31" s="116"/>
      <c r="D31" s="116"/>
      <c r="E31" s="116"/>
      <c r="F31" s="116"/>
      <c r="G31" s="116"/>
      <c r="H31" s="116"/>
      <c r="I31" s="116"/>
      <c r="J31" s="116"/>
      <c r="K31" s="116"/>
    </row>
    <row r="32" spans="2:11">
      <c r="B32" s="116" t="s">
        <v>21</v>
      </c>
      <c r="C32" s="116"/>
      <c r="D32" s="116"/>
      <c r="E32" s="116"/>
      <c r="F32" s="116"/>
      <c r="G32" s="116"/>
      <c r="H32" s="116"/>
      <c r="I32" s="116"/>
      <c r="J32" s="116"/>
      <c r="K32" s="116"/>
    </row>
    <row r="33" spans="2:11" ht="21.75" customHeight="1">
      <c r="B33" s="84"/>
      <c r="C33" s="84"/>
      <c r="D33" s="84"/>
      <c r="E33" s="84"/>
      <c r="F33" s="84"/>
      <c r="G33" s="84"/>
      <c r="H33" s="84"/>
      <c r="I33" s="84"/>
      <c r="J33" s="84"/>
      <c r="K33" s="84"/>
    </row>
    <row r="34" spans="2:11" ht="18">
      <c r="B34" s="92" t="s">
        <v>22</v>
      </c>
      <c r="C34" s="64"/>
      <c r="D34" s="64"/>
      <c r="E34" s="64"/>
      <c r="F34" s="64"/>
      <c r="G34" s="64"/>
      <c r="H34" s="64"/>
      <c r="I34" s="64"/>
      <c r="J34" s="64"/>
      <c r="K34" s="64"/>
    </row>
    <row r="35" spans="2:11">
      <c r="B35" s="110" t="s">
        <v>23</v>
      </c>
      <c r="C35" s="110"/>
      <c r="D35" s="110"/>
      <c r="E35" s="110"/>
      <c r="F35" s="110"/>
      <c r="G35" s="110"/>
      <c r="H35" s="110"/>
      <c r="I35" s="110"/>
      <c r="J35" s="110"/>
      <c r="K35" s="110"/>
    </row>
    <row r="36" spans="2:11">
      <c r="B36" s="110" t="s">
        <v>24</v>
      </c>
      <c r="C36" s="110"/>
      <c r="D36" s="110"/>
      <c r="E36" s="110"/>
      <c r="F36" s="110"/>
      <c r="G36" s="110"/>
      <c r="H36" s="110"/>
      <c r="I36" s="110"/>
      <c r="J36" s="110"/>
      <c r="K36" s="110"/>
    </row>
    <row r="37" spans="2:11">
      <c r="B37" s="110" t="s">
        <v>25</v>
      </c>
      <c r="C37" s="110"/>
      <c r="D37" s="110"/>
      <c r="E37" s="110"/>
      <c r="F37" s="110"/>
      <c r="G37" s="110"/>
      <c r="H37" s="110"/>
      <c r="I37" s="110"/>
      <c r="J37" s="110"/>
      <c r="K37" s="110"/>
    </row>
    <row r="38" spans="2:11">
      <c r="B38" s="86"/>
      <c r="C38" s="86"/>
      <c r="D38" s="86"/>
      <c r="E38" s="86"/>
      <c r="F38" s="86"/>
      <c r="G38" s="86"/>
      <c r="H38" s="86"/>
      <c r="I38" s="86"/>
      <c r="J38" s="86"/>
      <c r="K38" s="86"/>
    </row>
    <row r="39" spans="2:11">
      <c r="B39" s="126" t="s">
        <v>26</v>
      </c>
      <c r="C39" s="126" t="s">
        <v>27</v>
      </c>
      <c r="D39" s="126" t="s">
        <v>28</v>
      </c>
      <c r="E39" s="111" t="s">
        <v>29</v>
      </c>
      <c r="F39" s="111" t="s">
        <v>30</v>
      </c>
      <c r="G39" s="111" t="s">
        <v>31</v>
      </c>
      <c r="H39" s="111" t="s">
        <v>32</v>
      </c>
      <c r="I39" s="111" t="s">
        <v>33</v>
      </c>
      <c r="J39" s="128" t="s">
        <v>34</v>
      </c>
      <c r="K39" s="111"/>
    </row>
    <row r="40" spans="2:11" ht="76.5">
      <c r="B40" s="126"/>
      <c r="C40" s="126"/>
      <c r="D40" s="126"/>
      <c r="E40" s="111"/>
      <c r="F40" s="111"/>
      <c r="G40" s="111"/>
      <c r="H40" s="111"/>
      <c r="I40" s="111"/>
      <c r="J40" s="72" t="s">
        <v>35</v>
      </c>
      <c r="K40" s="72" t="s">
        <v>36</v>
      </c>
    </row>
    <row r="41" spans="2:11" ht="15">
      <c r="B41" s="87" t="s">
        <v>37</v>
      </c>
      <c r="C41" s="87" t="s">
        <v>38</v>
      </c>
      <c r="D41" s="87" t="s">
        <v>39</v>
      </c>
      <c r="E41" s="88" t="s">
        <v>40</v>
      </c>
      <c r="F41" s="88" t="s">
        <v>41</v>
      </c>
      <c r="G41" s="88" t="s">
        <v>42</v>
      </c>
      <c r="H41" s="88" t="s">
        <v>43</v>
      </c>
      <c r="I41" s="88" t="s">
        <v>44</v>
      </c>
      <c r="J41" s="88" t="s">
        <v>45</v>
      </c>
      <c r="K41" s="88" t="s">
        <v>46</v>
      </c>
    </row>
    <row r="42" spans="2:11" ht="42.75">
      <c r="B42" s="117" t="s">
        <v>47</v>
      </c>
      <c r="C42" s="117"/>
      <c r="D42" s="67" t="s">
        <v>48</v>
      </c>
      <c r="E42" s="67" t="s">
        <v>49</v>
      </c>
      <c r="F42" s="117" t="s">
        <v>50</v>
      </c>
      <c r="G42" s="117"/>
      <c r="H42" s="67" t="s">
        <v>51</v>
      </c>
      <c r="I42" s="67" t="s">
        <v>52</v>
      </c>
      <c r="J42" s="117" t="s">
        <v>53</v>
      </c>
      <c r="K42" s="117"/>
    </row>
    <row r="43" spans="2:11">
      <c r="B43" s="85"/>
      <c r="C43" s="85"/>
      <c r="D43" s="85"/>
      <c r="E43" s="85"/>
      <c r="F43" s="85"/>
      <c r="G43" s="85"/>
      <c r="H43" s="85"/>
      <c r="I43" s="85"/>
      <c r="J43" s="85"/>
      <c r="K43" s="85"/>
    </row>
    <row r="44" spans="2:11" ht="21" customHeight="1">
      <c r="B44" s="110" t="s">
        <v>54</v>
      </c>
      <c r="C44" s="110"/>
      <c r="D44" s="110"/>
      <c r="E44" s="110"/>
      <c r="F44" s="110"/>
      <c r="G44" s="110"/>
      <c r="H44" s="110"/>
      <c r="I44" s="110"/>
      <c r="J44" s="110"/>
      <c r="K44" s="110"/>
    </row>
    <row r="45" spans="2:11" ht="18" customHeight="1">
      <c r="B45" s="110" t="s">
        <v>55</v>
      </c>
      <c r="C45" s="110"/>
      <c r="D45" s="110"/>
      <c r="E45" s="110"/>
      <c r="F45" s="110"/>
      <c r="G45" s="110"/>
      <c r="H45" s="110"/>
      <c r="I45" s="110"/>
      <c r="J45" s="110"/>
      <c r="K45" s="110"/>
    </row>
    <row r="46" spans="2:11" ht="18" customHeight="1">
      <c r="B46" s="110" t="s">
        <v>56</v>
      </c>
      <c r="C46" s="110"/>
      <c r="D46" s="110"/>
      <c r="E46" s="110"/>
      <c r="F46" s="110"/>
      <c r="G46" s="110"/>
      <c r="H46" s="110"/>
      <c r="I46" s="110"/>
      <c r="J46" s="110"/>
      <c r="K46" s="110"/>
    </row>
    <row r="47" spans="2:11" ht="18" customHeight="1">
      <c r="B47" s="110" t="s">
        <v>57</v>
      </c>
      <c r="C47" s="110"/>
      <c r="D47" s="110"/>
      <c r="E47" s="110"/>
      <c r="F47" s="110"/>
      <c r="G47" s="110"/>
      <c r="H47" s="110"/>
      <c r="I47" s="110"/>
      <c r="J47" s="110"/>
      <c r="K47" s="110"/>
    </row>
    <row r="48" spans="2:11" ht="18" customHeight="1">
      <c r="B48" s="86"/>
      <c r="C48" s="86"/>
      <c r="D48" s="86"/>
      <c r="E48" s="86"/>
      <c r="F48" s="86"/>
      <c r="G48" s="86"/>
      <c r="H48" s="86"/>
      <c r="I48" s="86"/>
      <c r="J48" s="86"/>
      <c r="K48" s="86"/>
    </row>
    <row r="49" spans="2:13" ht="18" customHeight="1">
      <c r="B49" s="110" t="s">
        <v>58</v>
      </c>
      <c r="C49" s="110"/>
      <c r="D49" s="110"/>
      <c r="E49" s="110"/>
      <c r="F49" s="110"/>
      <c r="G49" s="110"/>
      <c r="H49" s="110"/>
      <c r="I49" s="110"/>
      <c r="J49" s="110"/>
      <c r="K49" s="110"/>
    </row>
    <row r="50" spans="2:13" ht="20.25" customHeight="1"/>
    <row r="51" spans="2:13" ht="15" customHeight="1">
      <c r="B51" s="127" t="s">
        <v>59</v>
      </c>
      <c r="C51" s="132" t="s">
        <v>60</v>
      </c>
      <c r="D51" s="132"/>
      <c r="E51" s="132"/>
      <c r="F51" s="132" t="s">
        <v>61</v>
      </c>
      <c r="G51" s="132"/>
      <c r="H51" s="132"/>
      <c r="I51" s="132"/>
      <c r="J51" s="132" t="s">
        <v>62</v>
      </c>
      <c r="K51" s="132"/>
    </row>
    <row r="52" spans="2:13" ht="30">
      <c r="B52" s="127"/>
      <c r="C52" s="73" t="s">
        <v>63</v>
      </c>
      <c r="D52" s="73" t="s">
        <v>64</v>
      </c>
      <c r="E52" s="73" t="s">
        <v>65</v>
      </c>
      <c r="F52" s="73" t="s">
        <v>63</v>
      </c>
      <c r="G52" s="73" t="s">
        <v>66</v>
      </c>
      <c r="H52" s="73" t="s">
        <v>67</v>
      </c>
      <c r="I52" s="73" t="s">
        <v>68</v>
      </c>
      <c r="J52" s="73" t="s">
        <v>69</v>
      </c>
      <c r="K52" s="73" t="s">
        <v>70</v>
      </c>
    </row>
    <row r="53" spans="2:13" ht="42" customHeight="1">
      <c r="B53" s="67" t="s">
        <v>71</v>
      </c>
      <c r="C53" s="114" t="s">
        <v>72</v>
      </c>
      <c r="D53" s="125"/>
      <c r="E53" s="125"/>
      <c r="F53" s="125"/>
      <c r="G53" s="125"/>
      <c r="H53" s="125"/>
      <c r="I53" s="115"/>
      <c r="J53" s="114" t="s">
        <v>73</v>
      </c>
      <c r="K53" s="115"/>
    </row>
    <row r="55" spans="2:13" ht="15">
      <c r="B55" s="129" t="s">
        <v>74</v>
      </c>
      <c r="C55" s="130"/>
      <c r="D55" s="130"/>
      <c r="E55" s="130"/>
      <c r="F55" s="131"/>
      <c r="G55" s="132" t="s">
        <v>75</v>
      </c>
      <c r="H55" s="132" t="s">
        <v>76</v>
      </c>
      <c r="I55" s="133" t="s">
        <v>77</v>
      </c>
      <c r="J55" s="133" t="s">
        <v>78</v>
      </c>
      <c r="K55" s="133" t="s">
        <v>79</v>
      </c>
      <c r="L55" s="127" t="s">
        <v>80</v>
      </c>
      <c r="M55" s="127"/>
    </row>
    <row r="56" spans="2:13" ht="45.75" customHeight="1">
      <c r="B56" s="74" t="s">
        <v>81</v>
      </c>
      <c r="C56" s="74" t="s">
        <v>82</v>
      </c>
      <c r="D56" s="74" t="s">
        <v>83</v>
      </c>
      <c r="E56" s="74" t="s">
        <v>84</v>
      </c>
      <c r="F56" s="74" t="s">
        <v>84</v>
      </c>
      <c r="G56" s="132"/>
      <c r="H56" s="132"/>
      <c r="I56" s="133"/>
      <c r="J56" s="133"/>
      <c r="K56" s="133"/>
      <c r="L56" s="75" t="s">
        <v>85</v>
      </c>
      <c r="M56" s="75" t="s">
        <v>86</v>
      </c>
    </row>
    <row r="57" spans="2:13" ht="15">
      <c r="B57" s="76" t="s">
        <v>87</v>
      </c>
      <c r="C57" s="76" t="s">
        <v>88</v>
      </c>
      <c r="D57" s="76" t="s">
        <v>89</v>
      </c>
      <c r="E57" s="76" t="s">
        <v>90</v>
      </c>
      <c r="F57" s="76" t="s">
        <v>91</v>
      </c>
      <c r="G57" s="73" t="s">
        <v>92</v>
      </c>
      <c r="H57" s="73" t="s">
        <v>93</v>
      </c>
      <c r="I57" s="73" t="s">
        <v>94</v>
      </c>
      <c r="J57" s="73" t="s">
        <v>95</v>
      </c>
      <c r="K57" s="73" t="s">
        <v>96</v>
      </c>
      <c r="L57" s="75" t="s">
        <v>97</v>
      </c>
      <c r="M57" s="75" t="s">
        <v>98</v>
      </c>
    </row>
    <row r="58" spans="2:13" ht="71.25">
      <c r="B58" s="119" t="s">
        <v>99</v>
      </c>
      <c r="C58" s="122"/>
      <c r="D58" s="122"/>
      <c r="E58" s="122"/>
      <c r="F58" s="120"/>
      <c r="G58" s="67" t="s">
        <v>100</v>
      </c>
      <c r="H58" s="67" t="s">
        <v>101</v>
      </c>
      <c r="I58" s="67" t="s">
        <v>102</v>
      </c>
      <c r="J58" s="67" t="s">
        <v>103</v>
      </c>
      <c r="K58" s="67" t="s">
        <v>104</v>
      </c>
      <c r="L58" s="67" t="s">
        <v>105</v>
      </c>
      <c r="M58" s="67" t="s">
        <v>106</v>
      </c>
    </row>
    <row r="60" spans="2:13" ht="19.5" customHeight="1">
      <c r="B60" s="110" t="s">
        <v>107</v>
      </c>
      <c r="C60" s="110"/>
      <c r="D60" s="110"/>
      <c r="E60" s="110"/>
      <c r="F60" s="110"/>
      <c r="G60" s="110"/>
      <c r="H60" s="110"/>
      <c r="I60" s="110"/>
      <c r="J60" s="110"/>
      <c r="K60" s="110"/>
    </row>
    <row r="61" spans="2:13" ht="19.5" customHeight="1">
      <c r="B61" s="110" t="s">
        <v>108</v>
      </c>
      <c r="C61" s="110"/>
      <c r="D61" s="110"/>
      <c r="E61" s="110"/>
      <c r="F61" s="110"/>
      <c r="G61" s="110"/>
      <c r="H61" s="110"/>
      <c r="I61" s="110"/>
      <c r="J61" s="110"/>
      <c r="K61" s="110"/>
    </row>
    <row r="62" spans="2:13" ht="19.5" customHeight="1">
      <c r="B62" s="110" t="s">
        <v>109</v>
      </c>
      <c r="C62" s="110"/>
      <c r="D62" s="110"/>
      <c r="E62" s="110"/>
      <c r="F62" s="110"/>
      <c r="G62" s="110"/>
      <c r="H62" s="110"/>
      <c r="I62" s="110"/>
      <c r="J62" s="110"/>
      <c r="K62" s="110"/>
    </row>
    <row r="63" spans="2:13" ht="35.25" customHeight="1">
      <c r="B63" s="110" t="s">
        <v>110</v>
      </c>
      <c r="C63" s="110"/>
      <c r="D63" s="110"/>
      <c r="E63" s="110"/>
      <c r="F63" s="110"/>
      <c r="G63" s="110"/>
      <c r="H63" s="110"/>
      <c r="I63" s="110"/>
      <c r="J63" s="110"/>
      <c r="K63" s="110"/>
    </row>
    <row r="64" spans="2:13" ht="19.5" customHeight="1">
      <c r="B64" s="110" t="s">
        <v>111</v>
      </c>
      <c r="C64" s="110"/>
      <c r="D64" s="110"/>
      <c r="E64" s="110"/>
      <c r="F64" s="110"/>
      <c r="G64" s="110"/>
      <c r="H64" s="110"/>
      <c r="I64" s="110"/>
      <c r="J64" s="110"/>
      <c r="K64" s="110"/>
    </row>
    <row r="65" spans="2:15" ht="30.75" customHeight="1">
      <c r="B65" s="110" t="s">
        <v>112</v>
      </c>
      <c r="C65" s="110"/>
      <c r="D65" s="110"/>
      <c r="E65" s="110"/>
      <c r="F65" s="110"/>
      <c r="G65" s="110"/>
      <c r="H65" s="110"/>
      <c r="I65" s="110"/>
      <c r="J65" s="110"/>
      <c r="K65" s="110"/>
    </row>
    <row r="66" spans="2:15" ht="15">
      <c r="B66" s="110" t="s">
        <v>113</v>
      </c>
      <c r="C66" s="110"/>
      <c r="D66" s="110"/>
      <c r="E66" s="110"/>
      <c r="F66" s="110"/>
      <c r="G66" s="110"/>
      <c r="H66" s="110"/>
      <c r="I66" s="110"/>
      <c r="J66" s="110"/>
      <c r="K66" s="110"/>
      <c r="O66" s="80"/>
    </row>
    <row r="67" spans="2:15" ht="19.5" customHeight="1">
      <c r="B67" s="113"/>
      <c r="C67" s="113"/>
      <c r="D67" s="113"/>
      <c r="E67" s="113"/>
      <c r="F67" s="113"/>
      <c r="G67" s="113"/>
      <c r="H67" s="113"/>
      <c r="I67" s="113"/>
      <c r="J67" s="113"/>
      <c r="K67" s="113"/>
      <c r="O67" s="80"/>
    </row>
    <row r="68" spans="2:15" ht="19.5" customHeight="1">
      <c r="B68" s="110" t="s">
        <v>114</v>
      </c>
      <c r="C68" s="110"/>
      <c r="D68" s="110"/>
      <c r="E68" s="110"/>
      <c r="F68" s="110"/>
      <c r="G68" s="110"/>
      <c r="H68" s="110"/>
      <c r="I68" s="110"/>
      <c r="J68" s="110"/>
      <c r="K68" s="110"/>
    </row>
    <row r="69" spans="2:15" ht="19.5" customHeight="1">
      <c r="B69" s="110" t="s">
        <v>115</v>
      </c>
      <c r="C69" s="110"/>
      <c r="D69" s="110"/>
      <c r="E69" s="110"/>
      <c r="F69" s="110"/>
      <c r="G69" s="110"/>
      <c r="H69" s="110"/>
      <c r="I69" s="110"/>
      <c r="J69" s="110"/>
      <c r="K69" s="110"/>
    </row>
    <row r="70" spans="2:15" ht="19.5" customHeight="1">
      <c r="B70" s="110" t="s">
        <v>116</v>
      </c>
      <c r="C70" s="110"/>
      <c r="D70" s="110"/>
      <c r="E70" s="110"/>
      <c r="F70" s="110"/>
      <c r="G70" s="110"/>
      <c r="H70" s="110"/>
      <c r="I70" s="110"/>
      <c r="J70" s="110"/>
      <c r="K70" s="110"/>
    </row>
    <row r="71" spans="2:15" ht="19.5" customHeight="1">
      <c r="B71" s="110" t="s">
        <v>117</v>
      </c>
      <c r="C71" s="110"/>
      <c r="D71" s="110"/>
      <c r="E71" s="110"/>
      <c r="F71" s="110"/>
      <c r="G71" s="110"/>
      <c r="H71" s="110"/>
      <c r="I71" s="110"/>
      <c r="J71" s="110"/>
      <c r="K71" s="110"/>
    </row>
    <row r="72" spans="2:15" ht="19.5" customHeight="1">
      <c r="B72" s="110" t="s">
        <v>118</v>
      </c>
      <c r="C72" s="110"/>
      <c r="D72" s="110"/>
      <c r="E72" s="110"/>
      <c r="F72" s="110"/>
      <c r="G72" s="110"/>
      <c r="H72" s="110"/>
      <c r="I72" s="110"/>
      <c r="J72" s="110"/>
      <c r="K72" s="110"/>
    </row>
    <row r="73" spans="2:15" ht="19.5" customHeight="1">
      <c r="B73" s="110" t="s">
        <v>119</v>
      </c>
      <c r="C73" s="110"/>
      <c r="D73" s="110"/>
      <c r="E73" s="110"/>
      <c r="F73" s="110"/>
      <c r="G73" s="110"/>
      <c r="H73" s="110"/>
      <c r="I73" s="110"/>
      <c r="J73" s="110"/>
      <c r="K73" s="110"/>
    </row>
    <row r="74" spans="2:15">
      <c r="B74" s="112"/>
      <c r="C74" s="112"/>
      <c r="D74" s="112"/>
      <c r="E74" s="112"/>
      <c r="F74" s="112"/>
      <c r="G74" s="112"/>
      <c r="H74" s="112"/>
      <c r="I74" s="112"/>
      <c r="J74" s="112"/>
      <c r="K74" s="112"/>
    </row>
    <row r="75" spans="2:15">
      <c r="B75" s="89" t="s">
        <v>120</v>
      </c>
      <c r="C75" s="89"/>
      <c r="D75" s="89"/>
    </row>
    <row r="76" spans="2:15" ht="48">
      <c r="B76" s="77" t="s">
        <v>121</v>
      </c>
      <c r="C76" s="77" t="s">
        <v>122</v>
      </c>
      <c r="D76" s="77" t="s">
        <v>123</v>
      </c>
    </row>
    <row r="77" spans="2:15">
      <c r="B77" s="119" t="s">
        <v>124</v>
      </c>
      <c r="C77" s="122"/>
      <c r="D77" s="120"/>
    </row>
    <row r="79" spans="2:15" ht="18.75">
      <c r="B79" s="78"/>
    </row>
    <row r="82" s="79" customFormat="1"/>
    <row r="83" s="79" customFormat="1"/>
    <row r="84" s="79" customFormat="1"/>
    <row r="85" s="79" customFormat="1"/>
    <row r="86" s="79" customFormat="1"/>
    <row r="87" s="79" customFormat="1"/>
    <row r="88" s="79" customFormat="1"/>
    <row r="89" s="79" customFormat="1"/>
    <row r="90" s="79" customFormat="1"/>
    <row r="91" s="79" customFormat="1"/>
    <row r="92" s="79" customFormat="1"/>
  </sheetData>
  <mergeCells count="79">
    <mergeCell ref="L55:M55"/>
    <mergeCell ref="I39:I40"/>
    <mergeCell ref="J39:K39"/>
    <mergeCell ref="B55:F55"/>
    <mergeCell ref="G55:G56"/>
    <mergeCell ref="H55:H56"/>
    <mergeCell ref="I55:I56"/>
    <mergeCell ref="J55:J56"/>
    <mergeCell ref="K55:K56"/>
    <mergeCell ref="B51:B52"/>
    <mergeCell ref="C51:E51"/>
    <mergeCell ref="F51:I51"/>
    <mergeCell ref="B42:C42"/>
    <mergeCell ref="F42:G42"/>
    <mergeCell ref="J42:K42"/>
    <mergeCell ref="J51:K51"/>
    <mergeCell ref="B19:C19"/>
    <mergeCell ref="B20:C20"/>
    <mergeCell ref="B58:F58"/>
    <mergeCell ref="B39:B40"/>
    <mergeCell ref="C39:C40"/>
    <mergeCell ref="D39:D40"/>
    <mergeCell ref="E39:E40"/>
    <mergeCell ref="F39:F40"/>
    <mergeCell ref="B31:K31"/>
    <mergeCell ref="B32:K32"/>
    <mergeCell ref="B35:K35"/>
    <mergeCell ref="B36:K36"/>
    <mergeCell ref="B37:K37"/>
    <mergeCell ref="B44:K44"/>
    <mergeCell ref="B45:K45"/>
    <mergeCell ref="B46:K46"/>
    <mergeCell ref="B77:D77"/>
    <mergeCell ref="D17:E17"/>
    <mergeCell ref="D18:E18"/>
    <mergeCell ref="D19:E19"/>
    <mergeCell ref="B60:K60"/>
    <mergeCell ref="B61:K61"/>
    <mergeCell ref="B62:K62"/>
    <mergeCell ref="B63:K63"/>
    <mergeCell ref="B64:K64"/>
    <mergeCell ref="D20:E20"/>
    <mergeCell ref="D21:E21"/>
    <mergeCell ref="D22:E22"/>
    <mergeCell ref="D23:E23"/>
    <mergeCell ref="D24:E24"/>
    <mergeCell ref="B21:C21"/>
    <mergeCell ref="C53:I53"/>
    <mergeCell ref="B6:K6"/>
    <mergeCell ref="B7:K7"/>
    <mergeCell ref="B8:K8"/>
    <mergeCell ref="B27:K27"/>
    <mergeCell ref="B30:K30"/>
    <mergeCell ref="D14:E14"/>
    <mergeCell ref="D13:E13"/>
    <mergeCell ref="D15:E15"/>
    <mergeCell ref="B13:C13"/>
    <mergeCell ref="B14:C14"/>
    <mergeCell ref="B15:C15"/>
    <mergeCell ref="B22:C22"/>
    <mergeCell ref="B23:C23"/>
    <mergeCell ref="B24:C24"/>
    <mergeCell ref="B17:C17"/>
    <mergeCell ref="B18:C18"/>
    <mergeCell ref="B47:K47"/>
    <mergeCell ref="G39:G40"/>
    <mergeCell ref="H39:H40"/>
    <mergeCell ref="B74:K74"/>
    <mergeCell ref="B49:K49"/>
    <mergeCell ref="B71:K71"/>
    <mergeCell ref="B72:K72"/>
    <mergeCell ref="B73:K73"/>
    <mergeCell ref="B65:K65"/>
    <mergeCell ref="B66:K66"/>
    <mergeCell ref="B68:K68"/>
    <mergeCell ref="B69:K69"/>
    <mergeCell ref="B70:K70"/>
    <mergeCell ref="B67:K67"/>
    <mergeCell ref="J53:K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9E02E-2D44-45F8-BC0D-FB0F57E564A0}">
  <sheetPr>
    <tabColor theme="5" tint="0.59999389629810485"/>
    <pageSetUpPr fitToPage="1"/>
  </sheetPr>
  <dimension ref="A1:AD35"/>
  <sheetViews>
    <sheetView zoomScale="66" zoomScaleNormal="30" workbookViewId="0">
      <pane xSplit="12" ySplit="4" topLeftCell="M5" activePane="bottomRight" state="frozen"/>
      <selection pane="topRight" activeCell="K1" sqref="K1"/>
      <selection pane="bottomLeft" activeCell="A8" sqref="A8"/>
      <selection pane="bottomRight" activeCell="B6" sqref="B6"/>
    </sheetView>
  </sheetViews>
  <sheetFormatPr defaultColWidth="8.85546875" defaultRowHeight="15" customHeight="1" outlineLevelCol="1"/>
  <cols>
    <col min="2" max="2" width="21.42578125" customWidth="1"/>
    <col min="3" max="3" width="27.42578125" customWidth="1"/>
    <col min="4" max="4" width="22" style="1" customWidth="1"/>
    <col min="5" max="5" width="17" style="1" bestFit="1" customWidth="1"/>
    <col min="6" max="6" width="26.7109375" style="1" customWidth="1"/>
    <col min="7" max="7" width="30" style="1" customWidth="1"/>
    <col min="8" max="8" width="25.7109375" style="1" customWidth="1"/>
    <col min="9" max="9" width="20.5703125" style="1" customWidth="1"/>
    <col min="10" max="10" width="24.28515625" style="1" customWidth="1"/>
    <col min="11" max="11" width="27.140625" style="1" customWidth="1"/>
    <col min="12" max="12" width="13.140625" style="1" customWidth="1"/>
    <col min="13" max="13" width="13.85546875" style="1" customWidth="1" outlineLevel="1"/>
    <col min="14" max="14" width="19.42578125" style="1" customWidth="1" outlineLevel="1"/>
    <col min="15" max="15" width="20" style="1" customWidth="1" outlineLevel="1"/>
    <col min="16" max="16" width="12" style="1" customWidth="1" outlineLevel="1"/>
    <col min="17" max="17" width="12.5703125" style="1" customWidth="1" outlineLevel="1"/>
    <col min="18" max="18" width="14.42578125" style="1" customWidth="1" outlineLevel="1"/>
    <col min="19" max="19" width="18.5703125" style="1" customWidth="1" outlineLevel="1"/>
    <col min="20" max="20" width="23.28515625" style="1" customWidth="1" outlineLevel="1"/>
    <col min="21" max="21" width="17.7109375" style="1" customWidth="1" outlineLevel="1"/>
    <col min="22" max="22" width="16" style="1" customWidth="1" outlineLevel="1"/>
    <col min="23" max="24" width="19" style="1" customWidth="1" outlineLevel="1"/>
    <col min="25" max="25" width="19.42578125" customWidth="1" outlineLevel="1"/>
    <col min="26" max="26" width="55.85546875" customWidth="1"/>
    <col min="27" max="27" width="44.140625" customWidth="1"/>
    <col min="28" max="28" width="77.140625" customWidth="1"/>
    <col min="29" max="29" width="24.42578125" customWidth="1"/>
    <col min="30" max="30" width="26.28515625" customWidth="1"/>
  </cols>
  <sheetData>
    <row r="1" spans="1:30" ht="21">
      <c r="A1" s="55"/>
      <c r="B1" s="55" t="s">
        <v>125</v>
      </c>
      <c r="D1"/>
      <c r="E1"/>
      <c r="F1"/>
      <c r="G1"/>
      <c r="H1"/>
      <c r="I1"/>
      <c r="J1"/>
      <c r="K1"/>
      <c r="L1"/>
    </row>
    <row r="2" spans="1:30" ht="18.75">
      <c r="B2" s="56" t="s">
        <v>126</v>
      </c>
    </row>
    <row r="3" spans="1:30" ht="135.75" customHeight="1">
      <c r="B3" s="134" t="s">
        <v>26</v>
      </c>
      <c r="C3" s="134" t="s">
        <v>27</v>
      </c>
      <c r="D3" s="134" t="s">
        <v>28</v>
      </c>
      <c r="E3" s="139" t="s">
        <v>29</v>
      </c>
      <c r="F3" s="139" t="s">
        <v>127</v>
      </c>
      <c r="G3" s="140" t="s">
        <v>31</v>
      </c>
      <c r="H3" s="139" t="s">
        <v>32</v>
      </c>
      <c r="I3" s="139" t="s">
        <v>33</v>
      </c>
      <c r="J3" s="148" t="s">
        <v>128</v>
      </c>
      <c r="K3" s="139"/>
      <c r="L3" s="142" t="s">
        <v>59</v>
      </c>
      <c r="M3" s="144" t="s">
        <v>129</v>
      </c>
      <c r="N3" s="144"/>
      <c r="O3" s="144" t="s">
        <v>130</v>
      </c>
      <c r="P3" s="144"/>
      <c r="Q3" s="144"/>
      <c r="R3" s="101" t="s">
        <v>131</v>
      </c>
      <c r="S3" s="145" t="s">
        <v>74</v>
      </c>
      <c r="T3" s="146"/>
      <c r="U3" s="146"/>
      <c r="V3" s="146"/>
      <c r="W3" s="147"/>
      <c r="X3" s="135" t="s">
        <v>75</v>
      </c>
      <c r="Y3" s="135" t="s">
        <v>76</v>
      </c>
      <c r="Z3" s="149" t="s">
        <v>77</v>
      </c>
      <c r="AA3" s="137" t="s">
        <v>78</v>
      </c>
      <c r="AB3" s="149" t="s">
        <v>79</v>
      </c>
      <c r="AC3" s="150" t="s">
        <v>80</v>
      </c>
      <c r="AD3" s="151"/>
    </row>
    <row r="4" spans="1:30" ht="132" customHeight="1">
      <c r="B4" s="134"/>
      <c r="C4" s="134"/>
      <c r="D4" s="134"/>
      <c r="E4" s="139"/>
      <c r="F4" s="139"/>
      <c r="G4" s="141"/>
      <c r="H4" s="139"/>
      <c r="I4" s="139"/>
      <c r="J4" s="34" t="s">
        <v>35</v>
      </c>
      <c r="K4" s="34" t="s">
        <v>36</v>
      </c>
      <c r="L4" s="143"/>
      <c r="M4" s="2" t="s">
        <v>64</v>
      </c>
      <c r="N4" s="2" t="s">
        <v>132</v>
      </c>
      <c r="O4" s="2" t="s">
        <v>66</v>
      </c>
      <c r="P4" s="2" t="s">
        <v>67</v>
      </c>
      <c r="Q4" s="2" t="s">
        <v>68</v>
      </c>
      <c r="R4" s="2" t="s">
        <v>70</v>
      </c>
      <c r="S4" s="49" t="s">
        <v>81</v>
      </c>
      <c r="T4" s="49" t="s">
        <v>82</v>
      </c>
      <c r="U4" s="49" t="s">
        <v>83</v>
      </c>
      <c r="V4" s="49" t="s">
        <v>84</v>
      </c>
      <c r="W4" s="49" t="s">
        <v>84</v>
      </c>
      <c r="X4" s="136"/>
      <c r="Y4" s="136"/>
      <c r="Z4" s="149"/>
      <c r="AA4" s="138"/>
      <c r="AB4" s="149"/>
      <c r="AC4" s="59" t="s">
        <v>85</v>
      </c>
      <c r="AD4" s="59" t="s">
        <v>86</v>
      </c>
    </row>
    <row r="5" spans="1:30">
      <c r="B5" s="37" t="s">
        <v>37</v>
      </c>
      <c r="C5" s="37" t="s">
        <v>38</v>
      </c>
      <c r="D5" s="37" t="s">
        <v>39</v>
      </c>
      <c r="E5" s="38" t="s">
        <v>40</v>
      </c>
      <c r="F5" s="38" t="s">
        <v>41</v>
      </c>
      <c r="G5" s="38" t="s">
        <v>42</v>
      </c>
      <c r="H5" s="38" t="s">
        <v>43</v>
      </c>
      <c r="I5" s="38" t="s">
        <v>44</v>
      </c>
      <c r="J5" s="38" t="s">
        <v>45</v>
      </c>
      <c r="K5" s="38" t="s">
        <v>46</v>
      </c>
      <c r="L5" s="36" t="s">
        <v>133</v>
      </c>
      <c r="M5" s="35" t="s">
        <v>134</v>
      </c>
      <c r="N5" s="35" t="s">
        <v>135</v>
      </c>
      <c r="O5" s="35" t="s">
        <v>136</v>
      </c>
      <c r="P5" s="35" t="s">
        <v>137</v>
      </c>
      <c r="Q5" s="35" t="s">
        <v>138</v>
      </c>
      <c r="R5" s="35" t="s">
        <v>139</v>
      </c>
      <c r="S5" s="50" t="s">
        <v>87</v>
      </c>
      <c r="T5" s="50" t="s">
        <v>88</v>
      </c>
      <c r="U5" s="50" t="s">
        <v>89</v>
      </c>
      <c r="V5" s="50" t="s">
        <v>90</v>
      </c>
      <c r="W5" s="50" t="s">
        <v>91</v>
      </c>
      <c r="X5" s="61" t="s">
        <v>92</v>
      </c>
      <c r="Y5" s="6" t="s">
        <v>93</v>
      </c>
      <c r="Z5" s="35" t="s">
        <v>94</v>
      </c>
      <c r="AA5" s="35" t="s">
        <v>95</v>
      </c>
      <c r="AB5" s="35" t="s">
        <v>96</v>
      </c>
      <c r="AC5" s="60" t="s">
        <v>97</v>
      </c>
      <c r="AD5" s="60" t="s">
        <v>98</v>
      </c>
    </row>
    <row r="6" spans="1:30" s="4" customFormat="1" ht="195">
      <c r="B6" s="7" t="s">
        <v>140</v>
      </c>
      <c r="C6" s="7" t="s">
        <v>141</v>
      </c>
      <c r="D6" s="41" t="s">
        <v>142</v>
      </c>
      <c r="E6" s="42" t="s">
        <v>143</v>
      </c>
      <c r="F6" s="57" t="s">
        <v>144</v>
      </c>
      <c r="G6" s="42" t="s">
        <v>145</v>
      </c>
      <c r="H6" s="42" t="s">
        <v>146</v>
      </c>
      <c r="I6" s="42" t="s">
        <v>147</v>
      </c>
      <c r="J6" s="42" t="s">
        <v>147</v>
      </c>
      <c r="K6" s="42" t="s">
        <v>147</v>
      </c>
      <c r="L6" s="46" t="s">
        <v>148</v>
      </c>
      <c r="M6" s="47" t="s">
        <v>149</v>
      </c>
      <c r="N6" s="47" t="s">
        <v>150</v>
      </c>
      <c r="O6" s="47" t="s">
        <v>151</v>
      </c>
      <c r="P6" s="47" t="s">
        <v>151</v>
      </c>
      <c r="Q6" s="47" t="s">
        <v>152</v>
      </c>
      <c r="R6" s="47" t="s">
        <v>153</v>
      </c>
      <c r="S6" s="41" t="s">
        <v>154</v>
      </c>
      <c r="T6" s="41" t="s">
        <v>155</v>
      </c>
      <c r="U6" s="41" t="s">
        <v>156</v>
      </c>
      <c r="V6" s="41" t="s">
        <v>157</v>
      </c>
      <c r="W6" s="51" t="s">
        <v>158</v>
      </c>
      <c r="X6" s="5" t="s">
        <v>159</v>
      </c>
      <c r="Y6" s="39" t="s">
        <v>160</v>
      </c>
      <c r="Z6" s="52" t="s">
        <v>161</v>
      </c>
      <c r="AA6" s="106" t="s">
        <v>162</v>
      </c>
      <c r="AB6" s="62" t="s">
        <v>163</v>
      </c>
      <c r="AC6" s="46" t="s">
        <v>164</v>
      </c>
      <c r="AD6" s="108" t="s">
        <v>165</v>
      </c>
    </row>
    <row r="7" spans="1:30" s="4" customFormat="1" ht="105">
      <c r="B7" s="7" t="s">
        <v>166</v>
      </c>
      <c r="C7" s="7" t="s">
        <v>167</v>
      </c>
      <c r="D7" s="41" t="s">
        <v>168</v>
      </c>
      <c r="E7" s="42" t="s">
        <v>169</v>
      </c>
      <c r="F7" s="42" t="s">
        <v>170</v>
      </c>
      <c r="G7" s="42" t="s">
        <v>147</v>
      </c>
      <c r="H7" s="42" t="s">
        <v>171</v>
      </c>
      <c r="I7" s="42" t="s">
        <v>172</v>
      </c>
      <c r="J7" s="43">
        <v>40</v>
      </c>
      <c r="K7" s="44" t="s">
        <v>173</v>
      </c>
      <c r="L7" s="46" t="s">
        <v>148</v>
      </c>
      <c r="M7" s="47" t="s">
        <v>149</v>
      </c>
      <c r="N7" s="47" t="s">
        <v>150</v>
      </c>
      <c r="O7" s="47" t="s">
        <v>151</v>
      </c>
      <c r="P7" s="47" t="s">
        <v>151</v>
      </c>
      <c r="Q7" s="47" t="s">
        <v>152</v>
      </c>
      <c r="R7" s="47" t="s">
        <v>153</v>
      </c>
      <c r="S7" s="51" t="s">
        <v>164</v>
      </c>
      <c r="T7" s="51" t="s">
        <v>164</v>
      </c>
      <c r="U7" s="41" t="s">
        <v>174</v>
      </c>
      <c r="V7" s="41" t="s">
        <v>157</v>
      </c>
      <c r="W7" s="51" t="s">
        <v>175</v>
      </c>
      <c r="X7" s="5" t="s">
        <v>176</v>
      </c>
      <c r="Y7" s="39" t="s">
        <v>147</v>
      </c>
      <c r="Z7" s="52" t="s">
        <v>177</v>
      </c>
      <c r="AA7" s="52" t="s">
        <v>178</v>
      </c>
      <c r="AB7" s="107" t="s">
        <v>179</v>
      </c>
      <c r="AC7" s="46" t="s">
        <v>164</v>
      </c>
      <c r="AD7" s="46" t="s">
        <v>164</v>
      </c>
    </row>
    <row r="8" spans="1:30" s="4" customFormat="1" ht="75">
      <c r="B8" s="7" t="s">
        <v>180</v>
      </c>
      <c r="C8" s="7" t="s">
        <v>181</v>
      </c>
      <c r="D8" s="41" t="s">
        <v>182</v>
      </c>
      <c r="E8" s="102" t="s">
        <v>143</v>
      </c>
      <c r="F8" s="42" t="s">
        <v>147</v>
      </c>
      <c r="G8" s="42" t="s">
        <v>183</v>
      </c>
      <c r="H8" s="42" t="s">
        <v>146</v>
      </c>
      <c r="I8" s="42" t="s">
        <v>172</v>
      </c>
      <c r="J8" s="43" t="s">
        <v>184</v>
      </c>
      <c r="K8" s="43" t="s">
        <v>184</v>
      </c>
      <c r="L8" s="46" t="s">
        <v>185</v>
      </c>
      <c r="M8" s="47" t="s">
        <v>149</v>
      </c>
      <c r="N8" s="47" t="s">
        <v>150</v>
      </c>
      <c r="O8" s="47">
        <v>0.3</v>
      </c>
      <c r="P8" s="47" t="s">
        <v>186</v>
      </c>
      <c r="Q8" s="47" t="s">
        <v>152</v>
      </c>
      <c r="R8" s="47" t="s">
        <v>153</v>
      </c>
      <c r="S8" s="51" t="s">
        <v>164</v>
      </c>
      <c r="T8" s="51" t="s">
        <v>164</v>
      </c>
      <c r="U8" s="41" t="s">
        <v>164</v>
      </c>
      <c r="V8" s="41" t="s">
        <v>157</v>
      </c>
      <c r="W8" s="41" t="s">
        <v>147</v>
      </c>
      <c r="X8" s="5" t="s">
        <v>176</v>
      </c>
      <c r="Y8" s="39" t="s">
        <v>147</v>
      </c>
      <c r="Z8" s="52" t="s">
        <v>187</v>
      </c>
      <c r="AA8" s="52" t="s">
        <v>164</v>
      </c>
      <c r="AB8" s="107" t="s">
        <v>179</v>
      </c>
      <c r="AC8" s="46" t="s">
        <v>164</v>
      </c>
      <c r="AD8" s="46" t="s">
        <v>164</v>
      </c>
    </row>
    <row r="9" spans="1:30" s="4" customFormat="1" ht="75">
      <c r="B9" s="7" t="s">
        <v>188</v>
      </c>
      <c r="C9" s="7" t="s">
        <v>189</v>
      </c>
      <c r="D9" s="41">
        <v>100</v>
      </c>
      <c r="E9" s="42">
        <v>50</v>
      </c>
      <c r="F9" s="42" t="s">
        <v>190</v>
      </c>
      <c r="G9" s="42" t="s">
        <v>191</v>
      </c>
      <c r="H9" s="42" t="s">
        <v>192</v>
      </c>
      <c r="I9" s="42" t="s">
        <v>193</v>
      </c>
      <c r="J9" s="43">
        <v>40</v>
      </c>
      <c r="K9" s="42" t="s">
        <v>147</v>
      </c>
      <c r="L9" s="46" t="s">
        <v>194</v>
      </c>
      <c r="M9" s="48" t="s">
        <v>195</v>
      </c>
      <c r="N9" s="48" t="s">
        <v>195</v>
      </c>
      <c r="O9" s="48" t="s">
        <v>152</v>
      </c>
      <c r="P9" s="48" t="s">
        <v>195</v>
      </c>
      <c r="Q9" s="48" t="s">
        <v>195</v>
      </c>
      <c r="R9" s="47" t="s">
        <v>153</v>
      </c>
      <c r="S9" s="41" t="s">
        <v>196</v>
      </c>
      <c r="T9" s="41" t="s">
        <v>197</v>
      </c>
      <c r="U9" s="41" t="s">
        <v>164</v>
      </c>
      <c r="V9" s="41" t="s">
        <v>147</v>
      </c>
      <c r="W9" s="41" t="s">
        <v>147</v>
      </c>
      <c r="X9" s="5" t="s">
        <v>176</v>
      </c>
      <c r="Y9" s="39" t="s">
        <v>147</v>
      </c>
      <c r="Z9" s="53" t="s">
        <v>198</v>
      </c>
      <c r="AA9" s="52" t="s">
        <v>164</v>
      </c>
      <c r="AB9" s="107" t="s">
        <v>179</v>
      </c>
      <c r="AC9" s="46" t="s">
        <v>164</v>
      </c>
      <c r="AD9" s="108" t="s">
        <v>199</v>
      </c>
    </row>
    <row r="10" spans="1:30" s="4" customFormat="1" ht="75">
      <c r="B10" s="7" t="s">
        <v>200</v>
      </c>
      <c r="C10" s="7" t="s">
        <v>201</v>
      </c>
      <c r="D10" s="41">
        <v>100</v>
      </c>
      <c r="E10" s="42">
        <v>40</v>
      </c>
      <c r="F10" s="42" t="s">
        <v>202</v>
      </c>
      <c r="G10" s="105" t="s">
        <v>147</v>
      </c>
      <c r="H10" s="104" t="s">
        <v>203</v>
      </c>
      <c r="I10" s="42" t="s">
        <v>193</v>
      </c>
      <c r="J10" s="43" t="s">
        <v>204</v>
      </c>
      <c r="K10" s="42" t="s">
        <v>147</v>
      </c>
      <c r="L10" s="46" t="s">
        <v>205</v>
      </c>
      <c r="M10" s="48" t="s">
        <v>195</v>
      </c>
      <c r="N10" s="48" t="s">
        <v>195</v>
      </c>
      <c r="O10" s="48" t="s">
        <v>195</v>
      </c>
      <c r="P10" s="48" t="s">
        <v>195</v>
      </c>
      <c r="Q10" s="48" t="s">
        <v>195</v>
      </c>
      <c r="R10" s="47" t="s">
        <v>153</v>
      </c>
      <c r="S10" s="41" t="s">
        <v>164</v>
      </c>
      <c r="T10" s="41" t="s">
        <v>164</v>
      </c>
      <c r="U10" s="41" t="s">
        <v>164</v>
      </c>
      <c r="V10" s="41" t="s">
        <v>147</v>
      </c>
      <c r="W10" s="41" t="s">
        <v>206</v>
      </c>
      <c r="X10" s="5" t="s">
        <v>176</v>
      </c>
      <c r="Y10" s="39" t="s">
        <v>147</v>
      </c>
      <c r="Z10" s="53" t="s">
        <v>207</v>
      </c>
      <c r="AA10" s="52" t="s">
        <v>164</v>
      </c>
      <c r="AB10" s="107" t="s">
        <v>179</v>
      </c>
      <c r="AC10" s="46" t="s">
        <v>164</v>
      </c>
      <c r="AD10" s="46" t="s">
        <v>147</v>
      </c>
    </row>
    <row r="11" spans="1:30" ht="150">
      <c r="B11" s="7" t="s">
        <v>208</v>
      </c>
      <c r="C11" s="7" t="s">
        <v>209</v>
      </c>
      <c r="D11" s="41">
        <v>100</v>
      </c>
      <c r="E11" s="42">
        <v>40</v>
      </c>
      <c r="F11" s="42" t="s">
        <v>210</v>
      </c>
      <c r="G11" s="42" t="s">
        <v>211</v>
      </c>
      <c r="H11" s="104" t="s">
        <v>203</v>
      </c>
      <c r="I11" s="42" t="s">
        <v>212</v>
      </c>
      <c r="J11" s="43" t="s">
        <v>184</v>
      </c>
      <c r="K11" s="43" t="s">
        <v>184</v>
      </c>
      <c r="L11" s="46" t="s">
        <v>185</v>
      </c>
      <c r="M11" s="48" t="s">
        <v>195</v>
      </c>
      <c r="N11" s="48" t="s">
        <v>195</v>
      </c>
      <c r="O11" s="48" t="s">
        <v>195</v>
      </c>
      <c r="P11" s="48" t="s">
        <v>195</v>
      </c>
      <c r="Q11" s="48" t="s">
        <v>195</v>
      </c>
      <c r="R11" s="47" t="s">
        <v>153</v>
      </c>
      <c r="S11" s="41" t="s">
        <v>213</v>
      </c>
      <c r="T11" s="41" t="s">
        <v>214</v>
      </c>
      <c r="U11" s="41" t="s">
        <v>215</v>
      </c>
      <c r="V11" s="41" t="s">
        <v>147</v>
      </c>
      <c r="W11" s="41" t="s">
        <v>147</v>
      </c>
      <c r="X11" s="5" t="s">
        <v>159</v>
      </c>
      <c r="Y11" s="39" t="s">
        <v>160</v>
      </c>
      <c r="Z11" s="62" t="s">
        <v>216</v>
      </c>
      <c r="AA11" s="52" t="s">
        <v>164</v>
      </c>
      <c r="AB11" s="107" t="s">
        <v>179</v>
      </c>
      <c r="AC11" s="46" t="s">
        <v>164</v>
      </c>
      <c r="AD11" s="46" t="s">
        <v>164</v>
      </c>
    </row>
    <row r="12" spans="1:30" ht="150">
      <c r="B12" s="7" t="s">
        <v>208</v>
      </c>
      <c r="C12" s="7" t="s">
        <v>217</v>
      </c>
      <c r="D12" s="41">
        <v>100</v>
      </c>
      <c r="E12" s="42">
        <v>40</v>
      </c>
      <c r="F12" s="42" t="s">
        <v>210</v>
      </c>
      <c r="G12" s="42" t="s">
        <v>211</v>
      </c>
      <c r="H12" s="104" t="s">
        <v>203</v>
      </c>
      <c r="I12" s="42" t="s">
        <v>212</v>
      </c>
      <c r="J12" s="43" t="s">
        <v>184</v>
      </c>
      <c r="K12" s="43" t="s">
        <v>184</v>
      </c>
      <c r="L12" s="46" t="s">
        <v>185</v>
      </c>
      <c r="M12" s="48" t="s">
        <v>195</v>
      </c>
      <c r="N12" s="48" t="s">
        <v>195</v>
      </c>
      <c r="O12" s="48" t="s">
        <v>195</v>
      </c>
      <c r="P12" s="48" t="s">
        <v>195</v>
      </c>
      <c r="Q12" s="48" t="s">
        <v>195</v>
      </c>
      <c r="R12" s="47" t="s">
        <v>153</v>
      </c>
      <c r="S12" s="41" t="s">
        <v>164</v>
      </c>
      <c r="T12" s="41" t="s">
        <v>218</v>
      </c>
      <c r="U12" s="41" t="s">
        <v>219</v>
      </c>
      <c r="V12" s="41" t="s">
        <v>147</v>
      </c>
      <c r="W12" s="41" t="s">
        <v>147</v>
      </c>
      <c r="X12" s="5" t="s">
        <v>220</v>
      </c>
      <c r="Y12" s="39" t="s">
        <v>221</v>
      </c>
      <c r="Z12" s="62" t="s">
        <v>216</v>
      </c>
      <c r="AA12" s="52" t="s">
        <v>164</v>
      </c>
      <c r="AB12" s="107" t="s">
        <v>222</v>
      </c>
      <c r="AC12" s="46" t="s">
        <v>164</v>
      </c>
      <c r="AD12" s="46" t="s">
        <v>164</v>
      </c>
    </row>
    <row r="13" spans="1:30" ht="140.25" customHeight="1">
      <c r="B13" s="7" t="s">
        <v>208</v>
      </c>
      <c r="C13" s="7" t="s">
        <v>223</v>
      </c>
      <c r="D13" s="41">
        <v>100</v>
      </c>
      <c r="E13" s="42" t="s">
        <v>224</v>
      </c>
      <c r="F13" s="42" t="s">
        <v>147</v>
      </c>
      <c r="G13" s="42" t="s">
        <v>225</v>
      </c>
      <c r="H13" s="42" t="s">
        <v>147</v>
      </c>
      <c r="I13" s="43" t="s">
        <v>147</v>
      </c>
      <c r="J13" s="43" t="s">
        <v>147</v>
      </c>
      <c r="K13" s="43" t="s">
        <v>147</v>
      </c>
      <c r="L13" s="46" t="s">
        <v>226</v>
      </c>
      <c r="M13" s="48" t="s">
        <v>195</v>
      </c>
      <c r="N13" s="48" t="s">
        <v>195</v>
      </c>
      <c r="O13" s="48" t="s">
        <v>195</v>
      </c>
      <c r="P13" s="48" t="s">
        <v>195</v>
      </c>
      <c r="Q13" s="48" t="s">
        <v>195</v>
      </c>
      <c r="R13" s="47" t="s">
        <v>153</v>
      </c>
      <c r="S13" s="41" t="s">
        <v>164</v>
      </c>
      <c r="T13" s="41" t="s">
        <v>164</v>
      </c>
      <c r="U13" s="41" t="s">
        <v>164</v>
      </c>
      <c r="V13" s="41" t="s">
        <v>147</v>
      </c>
      <c r="W13" s="41" t="s">
        <v>206</v>
      </c>
      <c r="X13" s="5" t="s">
        <v>159</v>
      </c>
      <c r="Y13" s="39" t="s">
        <v>160</v>
      </c>
      <c r="Z13" s="52" t="s">
        <v>227</v>
      </c>
      <c r="AA13" s="52" t="s">
        <v>164</v>
      </c>
      <c r="AB13" s="107" t="s">
        <v>179</v>
      </c>
      <c r="AC13" s="46" t="s">
        <v>164</v>
      </c>
      <c r="AD13" s="46" t="s">
        <v>147</v>
      </c>
    </row>
    <row r="14" spans="1:30" ht="135" customHeight="1">
      <c r="B14" s="7" t="s">
        <v>228</v>
      </c>
      <c r="C14" s="7" t="s">
        <v>229</v>
      </c>
      <c r="D14" s="41">
        <v>100</v>
      </c>
      <c r="E14" s="42" t="s">
        <v>230</v>
      </c>
      <c r="F14" s="42" t="s">
        <v>231</v>
      </c>
      <c r="G14" s="42" t="s">
        <v>232</v>
      </c>
      <c r="H14" s="104" t="s">
        <v>233</v>
      </c>
      <c r="I14" s="42" t="s">
        <v>212</v>
      </c>
      <c r="J14" s="43" t="s">
        <v>234</v>
      </c>
      <c r="K14" s="42" t="s">
        <v>147</v>
      </c>
      <c r="L14" s="46" t="s">
        <v>185</v>
      </c>
      <c r="M14" s="48" t="s">
        <v>195</v>
      </c>
      <c r="N14" s="48" t="s">
        <v>195</v>
      </c>
      <c r="O14" s="48" t="s">
        <v>195</v>
      </c>
      <c r="P14" s="48" t="s">
        <v>195</v>
      </c>
      <c r="Q14" s="48" t="s">
        <v>195</v>
      </c>
      <c r="R14" s="47" t="s">
        <v>153</v>
      </c>
      <c r="S14" s="41" t="s">
        <v>235</v>
      </c>
      <c r="T14" s="41" t="s">
        <v>197</v>
      </c>
      <c r="U14" s="41" t="s">
        <v>164</v>
      </c>
      <c r="V14" s="41" t="s">
        <v>147</v>
      </c>
      <c r="W14" s="41" t="s">
        <v>147</v>
      </c>
      <c r="X14" s="5" t="s">
        <v>159</v>
      </c>
      <c r="Y14" s="39" t="s">
        <v>160</v>
      </c>
      <c r="Z14" s="62" t="s">
        <v>236</v>
      </c>
      <c r="AA14" s="52" t="s">
        <v>164</v>
      </c>
      <c r="AB14" s="107" t="s">
        <v>179</v>
      </c>
      <c r="AC14" s="46" t="s">
        <v>164</v>
      </c>
      <c r="AD14" s="46" t="s">
        <v>164</v>
      </c>
    </row>
    <row r="15" spans="1:30" ht="135.75" customHeight="1">
      <c r="B15" s="7" t="s">
        <v>228</v>
      </c>
      <c r="C15" s="7" t="s">
        <v>237</v>
      </c>
      <c r="D15" s="41">
        <v>100</v>
      </c>
      <c r="E15" s="42" t="s">
        <v>238</v>
      </c>
      <c r="F15" s="42" t="s">
        <v>239</v>
      </c>
      <c r="G15" s="42" t="s">
        <v>240</v>
      </c>
      <c r="H15" s="104" t="s">
        <v>233</v>
      </c>
      <c r="I15" s="42" t="s">
        <v>212</v>
      </c>
      <c r="J15" s="43" t="s">
        <v>234</v>
      </c>
      <c r="K15" s="42" t="s">
        <v>147</v>
      </c>
      <c r="L15" s="46" t="s">
        <v>185</v>
      </c>
      <c r="M15" s="48" t="s">
        <v>195</v>
      </c>
      <c r="N15" s="48" t="s">
        <v>195</v>
      </c>
      <c r="O15" s="48" t="s">
        <v>195</v>
      </c>
      <c r="P15" s="48" t="s">
        <v>195</v>
      </c>
      <c r="Q15" s="48" t="s">
        <v>195</v>
      </c>
      <c r="R15" s="47" t="s">
        <v>153</v>
      </c>
      <c r="S15" s="41" t="s">
        <v>235</v>
      </c>
      <c r="T15" s="41" t="s">
        <v>197</v>
      </c>
      <c r="U15" s="41" t="s">
        <v>164</v>
      </c>
      <c r="V15" s="41" t="s">
        <v>147</v>
      </c>
      <c r="W15" s="41" t="s">
        <v>147</v>
      </c>
      <c r="X15" s="5" t="s">
        <v>159</v>
      </c>
      <c r="Y15" s="39" t="s">
        <v>160</v>
      </c>
      <c r="Z15" s="62" t="s">
        <v>241</v>
      </c>
      <c r="AA15" s="52" t="s">
        <v>164</v>
      </c>
      <c r="AB15" s="107" t="s">
        <v>179</v>
      </c>
      <c r="AC15" s="46" t="s">
        <v>164</v>
      </c>
      <c r="AD15" s="46" t="s">
        <v>164</v>
      </c>
    </row>
    <row r="16" spans="1:30" s="4" customFormat="1" ht="90">
      <c r="B16" s="7" t="s">
        <v>200</v>
      </c>
      <c r="C16" s="7" t="s">
        <v>242</v>
      </c>
      <c r="D16" s="41">
        <v>100</v>
      </c>
      <c r="E16" s="42">
        <v>50</v>
      </c>
      <c r="F16" s="42" t="s">
        <v>243</v>
      </c>
      <c r="G16" s="42" t="s">
        <v>243</v>
      </c>
      <c r="H16" s="104" t="s">
        <v>233</v>
      </c>
      <c r="I16" s="42" t="s">
        <v>193</v>
      </c>
      <c r="J16" s="43" t="s">
        <v>244</v>
      </c>
      <c r="K16" s="42" t="s">
        <v>147</v>
      </c>
      <c r="L16" s="46">
        <v>0.6</v>
      </c>
      <c r="M16" s="48" t="s">
        <v>195</v>
      </c>
      <c r="N16" s="48" t="s">
        <v>195</v>
      </c>
      <c r="O16" s="48" t="s">
        <v>195</v>
      </c>
      <c r="P16" s="48" t="s">
        <v>195</v>
      </c>
      <c r="Q16" s="48" t="s">
        <v>195</v>
      </c>
      <c r="R16" s="47" t="s">
        <v>153</v>
      </c>
      <c r="S16" s="41" t="s">
        <v>235</v>
      </c>
      <c r="T16" s="41" t="s">
        <v>164</v>
      </c>
      <c r="U16" s="41" t="s">
        <v>164</v>
      </c>
      <c r="V16" s="41" t="s">
        <v>147</v>
      </c>
      <c r="W16" s="41" t="s">
        <v>147</v>
      </c>
      <c r="X16" s="3" t="s">
        <v>176</v>
      </c>
      <c r="Y16" s="39" t="s">
        <v>147</v>
      </c>
      <c r="Z16" s="52" t="s">
        <v>245</v>
      </c>
      <c r="AA16" s="52" t="s">
        <v>164</v>
      </c>
      <c r="AB16" s="107" t="s">
        <v>179</v>
      </c>
      <c r="AC16" s="46" t="s">
        <v>164</v>
      </c>
      <c r="AD16" s="46" t="s">
        <v>164</v>
      </c>
    </row>
    <row r="17" spans="2:30" ht="150">
      <c r="B17" s="7" t="s">
        <v>200</v>
      </c>
      <c r="C17" s="7" t="s">
        <v>246</v>
      </c>
      <c r="D17" s="41">
        <v>100</v>
      </c>
      <c r="E17" s="42">
        <v>40</v>
      </c>
      <c r="F17" s="42" t="s">
        <v>243</v>
      </c>
      <c r="G17" s="42" t="s">
        <v>243</v>
      </c>
      <c r="H17" s="42" t="s">
        <v>203</v>
      </c>
      <c r="I17" s="42" t="s">
        <v>193</v>
      </c>
      <c r="J17" s="43" t="s">
        <v>247</v>
      </c>
      <c r="K17" s="43" t="s">
        <v>248</v>
      </c>
      <c r="L17" s="46" t="s">
        <v>148</v>
      </c>
      <c r="M17" s="48" t="s">
        <v>249</v>
      </c>
      <c r="N17" s="48" t="s">
        <v>250</v>
      </c>
      <c r="O17" s="48" t="s">
        <v>195</v>
      </c>
      <c r="P17" s="48" t="s">
        <v>195</v>
      </c>
      <c r="Q17" s="48" t="s">
        <v>195</v>
      </c>
      <c r="R17" s="47" t="s">
        <v>153</v>
      </c>
      <c r="S17" s="41" t="s">
        <v>164</v>
      </c>
      <c r="T17" s="41" t="s">
        <v>218</v>
      </c>
      <c r="U17" s="41" t="s">
        <v>251</v>
      </c>
      <c r="V17" s="41" t="s">
        <v>147</v>
      </c>
      <c r="W17" s="41" t="s">
        <v>147</v>
      </c>
      <c r="X17" s="3" t="s">
        <v>176</v>
      </c>
      <c r="Y17" s="39" t="s">
        <v>147</v>
      </c>
      <c r="Z17" s="52" t="s">
        <v>252</v>
      </c>
      <c r="AA17" s="52" t="s">
        <v>164</v>
      </c>
      <c r="AB17" s="107" t="s">
        <v>179</v>
      </c>
      <c r="AC17" s="46" t="s">
        <v>164</v>
      </c>
      <c r="AD17" s="46" t="s">
        <v>164</v>
      </c>
    </row>
    <row r="18" spans="2:30" ht="90">
      <c r="B18" s="7" t="s">
        <v>200</v>
      </c>
      <c r="C18" s="7" t="s">
        <v>253</v>
      </c>
      <c r="D18" s="41">
        <v>100</v>
      </c>
      <c r="E18" s="42">
        <v>40</v>
      </c>
      <c r="F18" s="42" t="s">
        <v>243</v>
      </c>
      <c r="G18" s="42" t="s">
        <v>147</v>
      </c>
      <c r="H18" s="42" t="s">
        <v>254</v>
      </c>
      <c r="I18" s="42" t="s">
        <v>193</v>
      </c>
      <c r="J18" s="43" t="s">
        <v>244</v>
      </c>
      <c r="K18" s="42" t="s">
        <v>255</v>
      </c>
      <c r="L18" s="46" t="s">
        <v>148</v>
      </c>
      <c r="M18" s="48" t="s">
        <v>249</v>
      </c>
      <c r="N18" s="48" t="s">
        <v>250</v>
      </c>
      <c r="O18" s="48" t="s">
        <v>195</v>
      </c>
      <c r="P18" s="48" t="s">
        <v>195</v>
      </c>
      <c r="Q18" s="48" t="s">
        <v>195</v>
      </c>
      <c r="R18" s="47" t="s">
        <v>153</v>
      </c>
      <c r="S18" s="41" t="s">
        <v>256</v>
      </c>
      <c r="T18" s="41" t="s">
        <v>164</v>
      </c>
      <c r="U18" s="41" t="s">
        <v>164</v>
      </c>
      <c r="V18" s="41" t="s">
        <v>147</v>
      </c>
      <c r="W18" s="41" t="s">
        <v>147</v>
      </c>
      <c r="X18" s="3" t="s">
        <v>176</v>
      </c>
      <c r="Y18" s="39" t="s">
        <v>147</v>
      </c>
      <c r="Z18" s="52" t="s">
        <v>257</v>
      </c>
      <c r="AA18" s="52" t="s">
        <v>164</v>
      </c>
      <c r="AB18" s="107" t="s">
        <v>179</v>
      </c>
      <c r="AC18" s="46" t="s">
        <v>164</v>
      </c>
      <c r="AD18" s="46" t="s">
        <v>164</v>
      </c>
    </row>
    <row r="19" spans="2:30" ht="90">
      <c r="B19" s="7" t="s">
        <v>200</v>
      </c>
      <c r="C19" s="7" t="s">
        <v>258</v>
      </c>
      <c r="D19" s="41">
        <v>100</v>
      </c>
      <c r="E19" s="42">
        <v>40</v>
      </c>
      <c r="F19" s="42" t="s">
        <v>243</v>
      </c>
      <c r="G19" s="42" t="s">
        <v>147</v>
      </c>
      <c r="H19" s="42" t="s">
        <v>203</v>
      </c>
      <c r="I19" s="42" t="s">
        <v>193</v>
      </c>
      <c r="J19" s="43" t="s">
        <v>244</v>
      </c>
      <c r="K19" s="42" t="s">
        <v>255</v>
      </c>
      <c r="L19" s="46" t="s">
        <v>148</v>
      </c>
      <c r="M19" s="48" t="s">
        <v>249</v>
      </c>
      <c r="N19" s="48" t="s">
        <v>250</v>
      </c>
      <c r="O19" s="48" t="s">
        <v>195</v>
      </c>
      <c r="P19" s="48" t="s">
        <v>195</v>
      </c>
      <c r="Q19" s="48" t="s">
        <v>195</v>
      </c>
      <c r="R19" s="47" t="s">
        <v>153</v>
      </c>
      <c r="S19" s="41" t="s">
        <v>256</v>
      </c>
      <c r="T19" s="41" t="s">
        <v>164</v>
      </c>
      <c r="U19" s="41" t="s">
        <v>164</v>
      </c>
      <c r="V19" s="41" t="s">
        <v>147</v>
      </c>
      <c r="W19" s="41" t="s">
        <v>147</v>
      </c>
      <c r="X19" s="3" t="s">
        <v>176</v>
      </c>
      <c r="Y19" s="39" t="s">
        <v>147</v>
      </c>
      <c r="Z19" s="52" t="s">
        <v>257</v>
      </c>
      <c r="AA19" s="52" t="s">
        <v>164</v>
      </c>
      <c r="AB19" s="107" t="s">
        <v>179</v>
      </c>
      <c r="AC19" s="46" t="s">
        <v>164</v>
      </c>
      <c r="AD19" s="46" t="s">
        <v>164</v>
      </c>
    </row>
    <row r="20" spans="2:30" ht="75">
      <c r="B20" s="7" t="s">
        <v>200</v>
      </c>
      <c r="C20" s="7" t="s">
        <v>259</v>
      </c>
      <c r="D20" s="41">
        <v>100</v>
      </c>
      <c r="E20" s="42" t="s">
        <v>224</v>
      </c>
      <c r="F20" s="42" t="s">
        <v>147</v>
      </c>
      <c r="G20" s="42" t="s">
        <v>147</v>
      </c>
      <c r="H20" s="42" t="s">
        <v>147</v>
      </c>
      <c r="I20" s="43" t="s">
        <v>147</v>
      </c>
      <c r="J20" s="43" t="s">
        <v>147</v>
      </c>
      <c r="K20" s="43" t="s">
        <v>147</v>
      </c>
      <c r="L20" s="46" t="s">
        <v>226</v>
      </c>
      <c r="M20" s="48" t="s">
        <v>195</v>
      </c>
      <c r="N20" s="48" t="s">
        <v>195</v>
      </c>
      <c r="O20" s="48" t="s">
        <v>195</v>
      </c>
      <c r="P20" s="48" t="s">
        <v>195</v>
      </c>
      <c r="Q20" s="48" t="s">
        <v>195</v>
      </c>
      <c r="R20" s="47" t="s">
        <v>153</v>
      </c>
      <c r="S20" s="41" t="s">
        <v>164</v>
      </c>
      <c r="T20" s="41" t="s">
        <v>164</v>
      </c>
      <c r="U20" s="41" t="s">
        <v>164</v>
      </c>
      <c r="V20" s="41" t="s">
        <v>147</v>
      </c>
      <c r="W20" s="41" t="s">
        <v>206</v>
      </c>
      <c r="X20" s="3" t="s">
        <v>176</v>
      </c>
      <c r="Y20" s="39" t="s">
        <v>147</v>
      </c>
      <c r="Z20" s="52" t="s">
        <v>227</v>
      </c>
      <c r="AA20" s="52" t="s">
        <v>164</v>
      </c>
      <c r="AB20" s="107" t="s">
        <v>179</v>
      </c>
      <c r="AC20" s="46" t="s">
        <v>164</v>
      </c>
      <c r="AD20" s="46" t="s">
        <v>147</v>
      </c>
    </row>
    <row r="21" spans="2:30" ht="60">
      <c r="B21" s="7" t="s">
        <v>200</v>
      </c>
      <c r="C21" s="7" t="s">
        <v>260</v>
      </c>
      <c r="D21" s="41">
        <v>100</v>
      </c>
      <c r="E21" s="42">
        <v>32</v>
      </c>
      <c r="F21" s="42" t="s">
        <v>170</v>
      </c>
      <c r="G21" s="42" t="s">
        <v>147</v>
      </c>
      <c r="H21" s="42" t="s">
        <v>261</v>
      </c>
      <c r="I21" s="42" t="s">
        <v>262</v>
      </c>
      <c r="J21" s="43" t="s">
        <v>263</v>
      </c>
      <c r="K21" s="42" t="s">
        <v>264</v>
      </c>
      <c r="L21" s="46" t="s">
        <v>148</v>
      </c>
      <c r="M21" s="48" t="s">
        <v>195</v>
      </c>
      <c r="N21" s="48" t="s">
        <v>195</v>
      </c>
      <c r="O21" s="48" t="s">
        <v>195</v>
      </c>
      <c r="P21" s="48" t="s">
        <v>195</v>
      </c>
      <c r="Q21" s="48" t="s">
        <v>195</v>
      </c>
      <c r="R21" s="47" t="s">
        <v>153</v>
      </c>
      <c r="S21" s="41" t="s">
        <v>164</v>
      </c>
      <c r="T21" s="41" t="s">
        <v>164</v>
      </c>
      <c r="U21" s="41" t="s">
        <v>164</v>
      </c>
      <c r="V21" s="41" t="s">
        <v>147</v>
      </c>
      <c r="W21" s="41" t="s">
        <v>147</v>
      </c>
      <c r="X21" s="3" t="s">
        <v>176</v>
      </c>
      <c r="Y21" s="39" t="s">
        <v>147</v>
      </c>
      <c r="Z21" s="52" t="s">
        <v>265</v>
      </c>
      <c r="AA21" s="52" t="s">
        <v>164</v>
      </c>
      <c r="AB21" s="107" t="s">
        <v>179</v>
      </c>
      <c r="AC21" s="46" t="s">
        <v>164</v>
      </c>
      <c r="AD21" s="46" t="s">
        <v>164</v>
      </c>
    </row>
    <row r="22" spans="2:30" ht="60">
      <c r="B22" s="7" t="s">
        <v>188</v>
      </c>
      <c r="C22" s="7" t="s">
        <v>266</v>
      </c>
      <c r="D22" s="41">
        <v>100</v>
      </c>
      <c r="E22" s="42">
        <v>40</v>
      </c>
      <c r="F22" s="42" t="s">
        <v>267</v>
      </c>
      <c r="G22" s="42" t="s">
        <v>147</v>
      </c>
      <c r="H22" s="42" t="s">
        <v>203</v>
      </c>
      <c r="I22" s="42" t="s">
        <v>262</v>
      </c>
      <c r="J22" s="43" t="s">
        <v>184</v>
      </c>
      <c r="K22" s="43" t="s">
        <v>184</v>
      </c>
      <c r="L22" s="46" t="s">
        <v>148</v>
      </c>
      <c r="M22" s="48" t="s">
        <v>195</v>
      </c>
      <c r="N22" s="48" t="s">
        <v>195</v>
      </c>
      <c r="O22" s="48" t="s">
        <v>195</v>
      </c>
      <c r="P22" s="48" t="s">
        <v>195</v>
      </c>
      <c r="Q22" s="48" t="s">
        <v>195</v>
      </c>
      <c r="R22" s="47" t="s">
        <v>153</v>
      </c>
      <c r="S22" s="41"/>
      <c r="T22" s="41" t="s">
        <v>268</v>
      </c>
      <c r="U22" s="41" t="s">
        <v>269</v>
      </c>
      <c r="V22" s="41" t="s">
        <v>147</v>
      </c>
      <c r="W22" s="41" t="s">
        <v>147</v>
      </c>
      <c r="X22" s="3" t="s">
        <v>176</v>
      </c>
      <c r="Y22" s="39" t="s">
        <v>147</v>
      </c>
      <c r="Z22" s="109" t="s">
        <v>164</v>
      </c>
      <c r="AA22" s="52" t="s">
        <v>164</v>
      </c>
      <c r="AB22" s="107" t="s">
        <v>179</v>
      </c>
      <c r="AC22" s="46" t="s">
        <v>164</v>
      </c>
      <c r="AD22" s="46" t="s">
        <v>164</v>
      </c>
    </row>
    <row r="23" spans="2:30" ht="60">
      <c r="B23" s="7" t="s">
        <v>188</v>
      </c>
      <c r="C23" s="7" t="s">
        <v>270</v>
      </c>
      <c r="D23" s="41">
        <v>100</v>
      </c>
      <c r="E23" s="42">
        <v>40</v>
      </c>
      <c r="F23" s="42" t="s">
        <v>267</v>
      </c>
      <c r="G23" s="42" t="s">
        <v>147</v>
      </c>
      <c r="H23" s="42" t="s">
        <v>203</v>
      </c>
      <c r="I23" s="42" t="s">
        <v>172</v>
      </c>
      <c r="J23" s="43" t="s">
        <v>184</v>
      </c>
      <c r="K23" s="43" t="s">
        <v>184</v>
      </c>
      <c r="L23" s="46" t="s">
        <v>148</v>
      </c>
      <c r="M23" s="48" t="s">
        <v>195</v>
      </c>
      <c r="N23" s="48" t="s">
        <v>195</v>
      </c>
      <c r="O23" s="48" t="s">
        <v>195</v>
      </c>
      <c r="P23" s="48" t="s">
        <v>195</v>
      </c>
      <c r="Q23" s="48" t="s">
        <v>195</v>
      </c>
      <c r="R23" s="47" t="s">
        <v>153</v>
      </c>
      <c r="S23" s="41"/>
      <c r="T23" s="41" t="s">
        <v>268</v>
      </c>
      <c r="U23" s="41" t="s">
        <v>269</v>
      </c>
      <c r="V23" s="41" t="s">
        <v>147</v>
      </c>
      <c r="W23" s="41" t="s">
        <v>147</v>
      </c>
      <c r="X23" s="3" t="s">
        <v>176</v>
      </c>
      <c r="Y23" s="39" t="s">
        <v>147</v>
      </c>
      <c r="Z23" s="109" t="s">
        <v>164</v>
      </c>
      <c r="AA23" s="52" t="s">
        <v>164</v>
      </c>
      <c r="AB23" s="107" t="s">
        <v>179</v>
      </c>
      <c r="AC23" s="46" t="s">
        <v>164</v>
      </c>
      <c r="AD23" s="46" t="s">
        <v>164</v>
      </c>
    </row>
    <row r="24" spans="2:30" ht="45">
      <c r="B24" s="7" t="s">
        <v>271</v>
      </c>
      <c r="C24" s="7" t="s">
        <v>272</v>
      </c>
      <c r="D24" s="41">
        <v>100</v>
      </c>
      <c r="E24" s="42">
        <v>40</v>
      </c>
      <c r="F24" s="42" t="s">
        <v>273</v>
      </c>
      <c r="G24" s="42" t="s">
        <v>274</v>
      </c>
      <c r="H24" s="42" t="s">
        <v>274</v>
      </c>
      <c r="I24" s="42" t="s">
        <v>212</v>
      </c>
      <c r="J24" s="43" t="s">
        <v>184</v>
      </c>
      <c r="K24" s="43" t="s">
        <v>184</v>
      </c>
      <c r="L24" s="46" t="s">
        <v>148</v>
      </c>
      <c r="M24" s="48" t="s">
        <v>195</v>
      </c>
      <c r="N24" s="48" t="s">
        <v>195</v>
      </c>
      <c r="O24" s="48" t="s">
        <v>195</v>
      </c>
      <c r="P24" s="48" t="s">
        <v>195</v>
      </c>
      <c r="Q24" s="48" t="s">
        <v>195</v>
      </c>
      <c r="R24" s="48" t="s">
        <v>275</v>
      </c>
      <c r="S24" s="41" t="s">
        <v>213</v>
      </c>
      <c r="T24" s="41" t="s">
        <v>214</v>
      </c>
      <c r="U24" s="41" t="s">
        <v>215</v>
      </c>
      <c r="V24" s="41" t="s">
        <v>147</v>
      </c>
      <c r="W24" s="41" t="s">
        <v>147</v>
      </c>
      <c r="X24" s="3" t="s">
        <v>176</v>
      </c>
      <c r="Y24" s="39" t="s">
        <v>147</v>
      </c>
      <c r="Z24" s="62" t="s">
        <v>276</v>
      </c>
      <c r="AA24" s="52" t="s">
        <v>164</v>
      </c>
      <c r="AB24" s="107" t="s">
        <v>179</v>
      </c>
      <c r="AC24" s="46" t="s">
        <v>164</v>
      </c>
      <c r="AD24" s="46" t="s">
        <v>164</v>
      </c>
    </row>
    <row r="25" spans="2:30" ht="45">
      <c r="B25" s="7" t="s">
        <v>277</v>
      </c>
      <c r="C25" s="7" t="s">
        <v>278</v>
      </c>
      <c r="D25" s="41">
        <v>100</v>
      </c>
      <c r="E25" s="42">
        <v>40</v>
      </c>
      <c r="F25" s="42" t="s">
        <v>273</v>
      </c>
      <c r="G25" s="42" t="s">
        <v>274</v>
      </c>
      <c r="H25" s="42" t="s">
        <v>274</v>
      </c>
      <c r="I25" s="42" t="s">
        <v>212</v>
      </c>
      <c r="J25" s="43" t="s">
        <v>184</v>
      </c>
      <c r="K25" s="43" t="s">
        <v>184</v>
      </c>
      <c r="L25" s="46" t="s">
        <v>148</v>
      </c>
      <c r="M25" s="48" t="s">
        <v>195</v>
      </c>
      <c r="N25" s="48" t="s">
        <v>195</v>
      </c>
      <c r="O25" s="48" t="s">
        <v>195</v>
      </c>
      <c r="P25" s="48" t="s">
        <v>195</v>
      </c>
      <c r="Q25" s="48" t="s">
        <v>195</v>
      </c>
      <c r="R25" s="47" t="s">
        <v>153</v>
      </c>
      <c r="S25" s="41" t="s">
        <v>213</v>
      </c>
      <c r="T25" s="41" t="s">
        <v>214</v>
      </c>
      <c r="U25" s="41" t="s">
        <v>215</v>
      </c>
      <c r="V25" s="41" t="s">
        <v>147</v>
      </c>
      <c r="W25" s="41" t="s">
        <v>147</v>
      </c>
      <c r="X25" s="3" t="s">
        <v>176</v>
      </c>
      <c r="Y25" s="39" t="s">
        <v>147</v>
      </c>
      <c r="Z25" s="62" t="s">
        <v>276</v>
      </c>
      <c r="AA25" s="52" t="s">
        <v>164</v>
      </c>
      <c r="AB25" s="107" t="s">
        <v>179</v>
      </c>
      <c r="AC25" s="46" t="s">
        <v>164</v>
      </c>
      <c r="AD25" s="46" t="s">
        <v>164</v>
      </c>
    </row>
    <row r="26" spans="2:30" ht="45">
      <c r="B26" s="7" t="s">
        <v>188</v>
      </c>
      <c r="C26" s="7" t="s">
        <v>279</v>
      </c>
      <c r="D26" s="41">
        <v>100</v>
      </c>
      <c r="E26" s="42">
        <v>40</v>
      </c>
      <c r="F26" s="42" t="s">
        <v>280</v>
      </c>
      <c r="G26" s="42" t="s">
        <v>280</v>
      </c>
      <c r="H26" s="42" t="s">
        <v>274</v>
      </c>
      <c r="I26" s="42" t="s">
        <v>193</v>
      </c>
      <c r="J26" s="43" t="s">
        <v>184</v>
      </c>
      <c r="K26" s="43" t="s">
        <v>281</v>
      </c>
      <c r="L26" s="46" t="s">
        <v>282</v>
      </c>
      <c r="M26" s="48" t="s">
        <v>195</v>
      </c>
      <c r="N26" s="48" t="s">
        <v>195</v>
      </c>
      <c r="O26" s="48" t="s">
        <v>195</v>
      </c>
      <c r="P26" s="48" t="s">
        <v>195</v>
      </c>
      <c r="Q26" s="48" t="s">
        <v>195</v>
      </c>
      <c r="R26" s="47" t="s">
        <v>153</v>
      </c>
      <c r="S26" s="41" t="s">
        <v>213</v>
      </c>
      <c r="T26" s="41" t="s">
        <v>214</v>
      </c>
      <c r="U26" s="41" t="s">
        <v>215</v>
      </c>
      <c r="V26" s="41" t="s">
        <v>147</v>
      </c>
      <c r="W26" s="41" t="s">
        <v>147</v>
      </c>
      <c r="X26" s="3" t="s">
        <v>283</v>
      </c>
      <c r="Y26" s="39" t="s">
        <v>147</v>
      </c>
      <c r="Z26" s="109" t="s">
        <v>164</v>
      </c>
      <c r="AA26" s="52" t="s">
        <v>164</v>
      </c>
      <c r="AB26" s="107" t="s">
        <v>179</v>
      </c>
      <c r="AC26" s="46" t="s">
        <v>164</v>
      </c>
      <c r="AD26" s="46" t="s">
        <v>164</v>
      </c>
    </row>
    <row r="27" spans="2:30" ht="60">
      <c r="B27" s="7" t="s">
        <v>271</v>
      </c>
      <c r="C27" s="7" t="s">
        <v>284</v>
      </c>
      <c r="D27" s="41">
        <v>100</v>
      </c>
      <c r="E27" s="42">
        <v>40</v>
      </c>
      <c r="F27" s="42" t="s">
        <v>273</v>
      </c>
      <c r="G27" s="42" t="s">
        <v>274</v>
      </c>
      <c r="H27" s="42" t="s">
        <v>274</v>
      </c>
      <c r="I27" s="42" t="s">
        <v>212</v>
      </c>
      <c r="J27" s="43" t="s">
        <v>184</v>
      </c>
      <c r="K27" s="43" t="s">
        <v>184</v>
      </c>
      <c r="L27" s="46" t="s">
        <v>148</v>
      </c>
      <c r="M27" s="48" t="s">
        <v>195</v>
      </c>
      <c r="N27" s="48" t="s">
        <v>195</v>
      </c>
      <c r="O27" s="48" t="s">
        <v>195</v>
      </c>
      <c r="P27" s="48" t="s">
        <v>195</v>
      </c>
      <c r="Q27" s="48" t="s">
        <v>195</v>
      </c>
      <c r="R27" s="48" t="s">
        <v>275</v>
      </c>
      <c r="S27" s="41" t="s">
        <v>164</v>
      </c>
      <c r="T27" s="41" t="s">
        <v>268</v>
      </c>
      <c r="U27" s="41" t="s">
        <v>269</v>
      </c>
      <c r="V27" s="41" t="s">
        <v>147</v>
      </c>
      <c r="W27" s="41" t="s">
        <v>147</v>
      </c>
      <c r="X27" s="3" t="s">
        <v>176</v>
      </c>
      <c r="Y27" s="39" t="s">
        <v>147</v>
      </c>
      <c r="Z27" s="62" t="s">
        <v>276</v>
      </c>
      <c r="AA27" s="52" t="s">
        <v>164</v>
      </c>
      <c r="AB27" s="107" t="s">
        <v>179</v>
      </c>
      <c r="AC27" s="46" t="s">
        <v>164</v>
      </c>
      <c r="AD27" s="46" t="s">
        <v>164</v>
      </c>
    </row>
    <row r="28" spans="2:30" ht="60">
      <c r="B28" s="7" t="s">
        <v>277</v>
      </c>
      <c r="C28" s="7" t="s">
        <v>285</v>
      </c>
      <c r="D28" s="41">
        <v>100</v>
      </c>
      <c r="E28" s="42">
        <v>40</v>
      </c>
      <c r="F28" s="42" t="s">
        <v>273</v>
      </c>
      <c r="G28" s="42" t="s">
        <v>274</v>
      </c>
      <c r="H28" s="42" t="s">
        <v>274</v>
      </c>
      <c r="I28" s="42" t="s">
        <v>212</v>
      </c>
      <c r="J28" s="43" t="s">
        <v>184</v>
      </c>
      <c r="K28" s="43" t="s">
        <v>184</v>
      </c>
      <c r="L28" s="46" t="s">
        <v>148</v>
      </c>
      <c r="M28" s="48" t="s">
        <v>195</v>
      </c>
      <c r="N28" s="48" t="s">
        <v>195</v>
      </c>
      <c r="O28" s="48" t="s">
        <v>195</v>
      </c>
      <c r="P28" s="48" t="s">
        <v>195</v>
      </c>
      <c r="Q28" s="48" t="s">
        <v>195</v>
      </c>
      <c r="R28" s="47" t="s">
        <v>153</v>
      </c>
      <c r="S28" s="41" t="s">
        <v>164</v>
      </c>
      <c r="T28" s="41" t="s">
        <v>268</v>
      </c>
      <c r="U28" s="41" t="s">
        <v>269</v>
      </c>
      <c r="V28" s="41" t="s">
        <v>147</v>
      </c>
      <c r="W28" s="41" t="s">
        <v>147</v>
      </c>
      <c r="X28" s="3" t="s">
        <v>176</v>
      </c>
      <c r="Y28" s="39" t="s">
        <v>147</v>
      </c>
      <c r="Z28" s="62" t="s">
        <v>276</v>
      </c>
      <c r="AA28" s="52" t="s">
        <v>164</v>
      </c>
      <c r="AB28" s="107" t="s">
        <v>222</v>
      </c>
      <c r="AC28" s="46" t="s">
        <v>164</v>
      </c>
      <c r="AD28" s="46" t="s">
        <v>164</v>
      </c>
    </row>
    <row r="29" spans="2:30" ht="140.25" customHeight="1">
      <c r="B29" s="7" t="s">
        <v>286</v>
      </c>
      <c r="C29" s="7" t="s">
        <v>287</v>
      </c>
      <c r="D29" s="41">
        <v>100</v>
      </c>
      <c r="E29" s="42">
        <v>32</v>
      </c>
      <c r="F29" s="42" t="s">
        <v>170</v>
      </c>
      <c r="G29" s="42" t="s">
        <v>274</v>
      </c>
      <c r="H29" s="42" t="s">
        <v>274</v>
      </c>
      <c r="I29" s="42" t="s">
        <v>262</v>
      </c>
      <c r="J29" s="43" t="s">
        <v>281</v>
      </c>
      <c r="K29" s="43" t="s">
        <v>281</v>
      </c>
      <c r="L29" s="46" t="s">
        <v>185</v>
      </c>
      <c r="M29" s="48" t="s">
        <v>195</v>
      </c>
      <c r="N29" s="48" t="s">
        <v>250</v>
      </c>
      <c r="O29" s="48" t="s">
        <v>195</v>
      </c>
      <c r="P29" s="48" t="s">
        <v>195</v>
      </c>
      <c r="Q29" s="48" t="s">
        <v>195</v>
      </c>
      <c r="R29" s="47" t="s">
        <v>153</v>
      </c>
      <c r="S29" s="41" t="s">
        <v>164</v>
      </c>
      <c r="T29" s="41" t="s">
        <v>268</v>
      </c>
      <c r="U29" s="41" t="s">
        <v>269</v>
      </c>
      <c r="V29" s="41" t="s">
        <v>147</v>
      </c>
      <c r="W29" s="41" t="s">
        <v>147</v>
      </c>
      <c r="X29" s="3" t="s">
        <v>288</v>
      </c>
      <c r="Y29" s="39" t="s">
        <v>221</v>
      </c>
      <c r="Z29" s="109" t="s">
        <v>164</v>
      </c>
      <c r="AA29" s="52" t="s">
        <v>164</v>
      </c>
      <c r="AB29" s="107" t="s">
        <v>179</v>
      </c>
      <c r="AC29" s="46" t="s">
        <v>164</v>
      </c>
      <c r="AD29" s="46" t="s">
        <v>164</v>
      </c>
    </row>
    <row r="30" spans="2:30" ht="60">
      <c r="B30" s="7" t="s">
        <v>286</v>
      </c>
      <c r="C30" s="7" t="s">
        <v>289</v>
      </c>
      <c r="D30" s="41">
        <v>100</v>
      </c>
      <c r="E30" s="42">
        <v>32</v>
      </c>
      <c r="F30" s="42" t="s">
        <v>290</v>
      </c>
      <c r="G30" s="42" t="s">
        <v>274</v>
      </c>
      <c r="H30" s="42" t="s">
        <v>274</v>
      </c>
      <c r="I30" s="42" t="s">
        <v>262</v>
      </c>
      <c r="J30" s="43" t="s">
        <v>184</v>
      </c>
      <c r="K30" s="43" t="s">
        <v>184</v>
      </c>
      <c r="L30" s="46" t="s">
        <v>148</v>
      </c>
      <c r="M30" s="48" t="s">
        <v>195</v>
      </c>
      <c r="N30" s="48" t="s">
        <v>250</v>
      </c>
      <c r="O30" s="48" t="s">
        <v>195</v>
      </c>
      <c r="P30" s="48" t="s">
        <v>195</v>
      </c>
      <c r="Q30" s="48" t="s">
        <v>195</v>
      </c>
      <c r="R30" s="47" t="s">
        <v>153</v>
      </c>
      <c r="S30" s="41" t="s">
        <v>164</v>
      </c>
      <c r="T30" s="41" t="s">
        <v>268</v>
      </c>
      <c r="U30" s="41" t="s">
        <v>269</v>
      </c>
      <c r="V30" s="41" t="s">
        <v>147</v>
      </c>
      <c r="W30" s="41" t="s">
        <v>147</v>
      </c>
      <c r="X30" s="3" t="s">
        <v>176</v>
      </c>
      <c r="Y30" s="39" t="s">
        <v>147</v>
      </c>
      <c r="Z30" s="109" t="s">
        <v>164</v>
      </c>
      <c r="AA30" s="52" t="s">
        <v>164</v>
      </c>
      <c r="AB30" s="107" t="s">
        <v>179</v>
      </c>
      <c r="AC30" s="46" t="s">
        <v>164</v>
      </c>
      <c r="AD30" s="46" t="s">
        <v>164</v>
      </c>
    </row>
    <row r="31" spans="2:30">
      <c r="B31" s="7"/>
      <c r="C31" s="7"/>
      <c r="D31" s="41"/>
      <c r="E31" s="42"/>
      <c r="F31" s="42"/>
      <c r="G31" s="42"/>
      <c r="H31" s="45"/>
      <c r="I31" s="45"/>
      <c r="J31" s="43"/>
      <c r="K31" s="42"/>
      <c r="L31" s="46"/>
      <c r="M31" s="48"/>
      <c r="N31" s="48"/>
      <c r="O31" s="48"/>
      <c r="P31" s="48"/>
      <c r="Q31" s="48"/>
      <c r="R31" s="48"/>
      <c r="S31" s="41"/>
      <c r="T31" s="41"/>
      <c r="U31" s="41"/>
      <c r="V31" s="41"/>
      <c r="W31" s="41"/>
      <c r="X31" s="3"/>
      <c r="Y31" s="40"/>
      <c r="Z31" s="54"/>
      <c r="AA31" s="54"/>
      <c r="AB31" s="107"/>
      <c r="AC31" s="46"/>
      <c r="AD31" s="46"/>
    </row>
    <row r="32" spans="2:30">
      <c r="B32" s="7"/>
      <c r="C32" s="7"/>
      <c r="D32" s="41"/>
      <c r="E32" s="42"/>
      <c r="F32" s="42"/>
      <c r="G32" s="42"/>
      <c r="H32" s="45"/>
      <c r="I32" s="45"/>
      <c r="J32" s="43"/>
      <c r="K32" s="42"/>
      <c r="L32" s="46"/>
      <c r="M32" s="48"/>
      <c r="N32" s="48"/>
      <c r="O32" s="48"/>
      <c r="P32" s="48"/>
      <c r="Q32" s="48"/>
      <c r="R32" s="48"/>
      <c r="S32" s="41"/>
      <c r="T32" s="41"/>
      <c r="U32" s="41"/>
      <c r="V32" s="41"/>
      <c r="W32" s="41"/>
      <c r="X32" s="3"/>
      <c r="Y32" s="40"/>
      <c r="Z32" s="54"/>
      <c r="AA32" s="54"/>
      <c r="AB32" s="54"/>
      <c r="AC32" s="46"/>
      <c r="AD32" s="46"/>
    </row>
    <row r="33" spans="2:30">
      <c r="B33" s="7"/>
      <c r="C33" s="7"/>
      <c r="D33" s="41"/>
      <c r="E33" s="42"/>
      <c r="F33" s="42"/>
      <c r="G33" s="42"/>
      <c r="H33" s="45"/>
      <c r="I33" s="45"/>
      <c r="J33" s="43"/>
      <c r="K33" s="42"/>
      <c r="L33" s="46"/>
      <c r="M33" s="48"/>
      <c r="N33" s="48"/>
      <c r="O33" s="48"/>
      <c r="P33" s="48"/>
      <c r="Q33" s="48"/>
      <c r="R33" s="48"/>
      <c r="S33" s="41"/>
      <c r="T33" s="41"/>
      <c r="U33" s="41"/>
      <c r="V33" s="41"/>
      <c r="W33" s="41"/>
      <c r="X33" s="3"/>
      <c r="Y33" s="40"/>
      <c r="Z33" s="54"/>
      <c r="AA33" s="54"/>
      <c r="AB33" s="54"/>
      <c r="AC33" s="46"/>
      <c r="AD33" s="46"/>
    </row>
    <row r="34" spans="2:30">
      <c r="B34" s="7"/>
      <c r="C34" s="7"/>
      <c r="D34" s="41"/>
      <c r="E34" s="42"/>
      <c r="F34" s="42"/>
      <c r="G34" s="42"/>
      <c r="H34" s="45"/>
      <c r="I34" s="45"/>
      <c r="J34" s="43"/>
      <c r="K34" s="42"/>
      <c r="L34" s="46"/>
      <c r="M34" s="48"/>
      <c r="N34" s="48"/>
      <c r="O34" s="48"/>
      <c r="P34" s="48"/>
      <c r="Q34" s="48"/>
      <c r="R34" s="48"/>
      <c r="S34" s="41"/>
      <c r="T34" s="41"/>
      <c r="U34" s="41"/>
      <c r="V34" s="41"/>
      <c r="W34" s="41"/>
      <c r="X34" s="3"/>
      <c r="Y34" s="40"/>
      <c r="Z34" s="54"/>
      <c r="AA34" s="54"/>
      <c r="AB34" s="54"/>
      <c r="AC34" s="46"/>
      <c r="AD34" s="46"/>
    </row>
    <row r="35" spans="2:30">
      <c r="B35" s="7"/>
      <c r="C35" s="7"/>
      <c r="D35" s="41"/>
      <c r="E35" s="42"/>
      <c r="F35" s="42"/>
      <c r="G35" s="42"/>
      <c r="H35" s="45"/>
      <c r="I35" s="45"/>
      <c r="J35" s="43"/>
      <c r="K35" s="42"/>
      <c r="L35" s="46"/>
      <c r="M35" s="48"/>
      <c r="N35" s="48"/>
      <c r="O35" s="48"/>
      <c r="P35" s="48"/>
      <c r="Q35" s="48"/>
      <c r="R35" s="48"/>
      <c r="S35" s="41"/>
      <c r="T35" s="41"/>
      <c r="U35" s="41"/>
      <c r="V35" s="41"/>
      <c r="W35" s="41"/>
      <c r="X35" s="3"/>
      <c r="Y35" s="40"/>
      <c r="Z35" s="54"/>
      <c r="AA35" s="54"/>
      <c r="AB35" s="54"/>
      <c r="AC35" s="46"/>
      <c r="AD35" s="46"/>
    </row>
  </sheetData>
  <autoFilter ref="B5:AB30" xr:uid="{2FB9E02E-2D44-45F8-BC0D-FB0F57E564A0}"/>
  <mergeCells count="19">
    <mergeCell ref="AB3:AB4"/>
    <mergeCell ref="AC3:AD3"/>
    <mergeCell ref="M3:N3"/>
    <mergeCell ref="I3:I4"/>
    <mergeCell ref="X3:X4"/>
    <mergeCell ref="B3:B4"/>
    <mergeCell ref="Y3:Y4"/>
    <mergeCell ref="AA3:AA4"/>
    <mergeCell ref="C3:C4"/>
    <mergeCell ref="D3:D4"/>
    <mergeCell ref="F3:F4"/>
    <mergeCell ref="E3:E4"/>
    <mergeCell ref="G3:G4"/>
    <mergeCell ref="H3:H4"/>
    <mergeCell ref="L3:L4"/>
    <mergeCell ref="O3:Q3"/>
    <mergeCell ref="S3:W3"/>
    <mergeCell ref="J3:K3"/>
    <mergeCell ref="Z3:Z4"/>
  </mergeCells>
  <phoneticPr fontId="19" type="noConversion"/>
  <pageMargins left="0.7" right="0.7" top="0.75" bottom="0.75" header="0.3" footer="0.3"/>
  <pageSetup paperSize="9" scale="2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7B7A-E762-410D-93AB-09364CE60A87}">
  <sheetPr>
    <tabColor rgb="FF80C3B4"/>
  </sheetPr>
  <dimension ref="A1:BL65"/>
  <sheetViews>
    <sheetView zoomScale="85" zoomScaleNormal="85" workbookViewId="0">
      <pane ySplit="5" topLeftCell="A6" activePane="bottomLeft" state="frozen"/>
      <selection pane="bottomLeft" activeCell="E6" sqref="E6"/>
    </sheetView>
  </sheetViews>
  <sheetFormatPr defaultColWidth="14.140625" defaultRowHeight="15"/>
  <cols>
    <col min="1" max="1" width="6.85546875" customWidth="1"/>
    <col min="2" max="2" width="16" customWidth="1"/>
    <col min="3" max="3" width="16.7109375" bestFit="1" customWidth="1"/>
    <col min="4" max="4" width="15.5703125" customWidth="1"/>
    <col min="5" max="5" width="37.85546875" customWidth="1"/>
    <col min="6" max="6" width="15.7109375" customWidth="1"/>
    <col min="13" max="13" width="15.5703125" customWidth="1"/>
    <col min="36" max="36" width="15.5703125" bestFit="1" customWidth="1"/>
    <col min="57" max="57" width="17.5703125" customWidth="1"/>
    <col min="58" max="58" width="14.5703125" bestFit="1" customWidth="1"/>
    <col min="59" max="59" width="11.85546875" customWidth="1"/>
  </cols>
  <sheetData>
    <row r="1" spans="1:64" ht="21">
      <c r="B1" s="55" t="s">
        <v>291</v>
      </c>
      <c r="C1" s="55"/>
    </row>
    <row r="2" spans="1:64" ht="18.75">
      <c r="B2" s="56" t="s">
        <v>292</v>
      </c>
      <c r="C2" s="56"/>
    </row>
    <row r="3" spans="1:64">
      <c r="B3" s="152" t="s">
        <v>293</v>
      </c>
      <c r="C3" s="152"/>
      <c r="D3" s="152"/>
      <c r="E3" s="153"/>
      <c r="F3" s="165" t="s">
        <v>294</v>
      </c>
      <c r="G3" s="165"/>
      <c r="H3" s="165"/>
      <c r="I3" s="165"/>
      <c r="J3" s="165"/>
      <c r="K3" s="165"/>
      <c r="L3" s="154"/>
      <c r="M3" s="154"/>
      <c r="N3" s="155"/>
      <c r="O3" s="154" t="s">
        <v>295</v>
      </c>
      <c r="P3" s="154"/>
      <c r="Q3" s="154"/>
      <c r="R3" s="154"/>
      <c r="S3" s="154"/>
      <c r="T3" s="154"/>
      <c r="U3" s="154"/>
      <c r="V3" s="154"/>
      <c r="W3" s="154"/>
      <c r="X3" s="154"/>
      <c r="Y3" s="154"/>
      <c r="Z3" s="155"/>
      <c r="AA3" s="154" t="s">
        <v>296</v>
      </c>
      <c r="AB3" s="154"/>
      <c r="AC3" s="154"/>
      <c r="AD3" s="154"/>
      <c r="AE3" s="154"/>
      <c r="AF3" s="154"/>
      <c r="AG3" s="154"/>
      <c r="AH3" s="161"/>
      <c r="AI3" s="162" t="s">
        <v>297</v>
      </c>
      <c r="AJ3" s="163"/>
      <c r="AK3" s="154" t="s">
        <v>298</v>
      </c>
      <c r="AL3" s="154"/>
      <c r="AM3" s="154"/>
      <c r="AN3" s="154"/>
      <c r="AO3" s="154"/>
      <c r="AP3" s="154"/>
      <c r="AQ3" s="154"/>
      <c r="AR3" s="155"/>
      <c r="AS3" s="32"/>
      <c r="AT3" s="156" t="s">
        <v>299</v>
      </c>
      <c r="AU3" s="156"/>
      <c r="AV3" s="156"/>
      <c r="AW3" s="156"/>
      <c r="AX3" s="156"/>
      <c r="AY3" s="156"/>
      <c r="AZ3" s="156"/>
      <c r="BA3" s="156"/>
      <c r="BB3" s="157"/>
      <c r="BC3" s="158" t="s">
        <v>120</v>
      </c>
      <c r="BD3" s="158"/>
      <c r="BE3" s="158"/>
      <c r="BF3" s="164" t="s">
        <v>80</v>
      </c>
      <c r="BG3" s="164"/>
      <c r="BH3" s="159" t="s">
        <v>300</v>
      </c>
      <c r="BI3" s="159"/>
      <c r="BJ3" s="159"/>
      <c r="BK3" s="159"/>
      <c r="BL3" s="160"/>
    </row>
    <row r="4" spans="1:64" s="18" customFormat="1" ht="48">
      <c r="B4" s="8" t="s">
        <v>301</v>
      </c>
      <c r="C4" s="8" t="s">
        <v>302</v>
      </c>
      <c r="D4" s="9" t="s">
        <v>303</v>
      </c>
      <c r="E4" s="9" t="s">
        <v>304</v>
      </c>
      <c r="F4" s="98" t="s">
        <v>305</v>
      </c>
      <c r="G4" s="10" t="s">
        <v>306</v>
      </c>
      <c r="H4" s="10" t="s">
        <v>307</v>
      </c>
      <c r="I4" s="10" t="s">
        <v>308</v>
      </c>
      <c r="J4" s="10" t="s">
        <v>309</v>
      </c>
      <c r="K4" s="10" t="s">
        <v>310</v>
      </c>
      <c r="L4" s="11" t="s">
        <v>311</v>
      </c>
      <c r="M4" s="11" t="s">
        <v>312</v>
      </c>
      <c r="N4" s="11" t="s">
        <v>313</v>
      </c>
      <c r="O4" s="11" t="s">
        <v>314</v>
      </c>
      <c r="P4" s="11" t="s">
        <v>315</v>
      </c>
      <c r="Q4" s="11" t="s">
        <v>316</v>
      </c>
      <c r="R4" s="11" t="s">
        <v>317</v>
      </c>
      <c r="S4" s="11" t="s">
        <v>318</v>
      </c>
      <c r="T4" s="11" t="s">
        <v>319</v>
      </c>
      <c r="U4" s="11" t="s">
        <v>320</v>
      </c>
      <c r="V4" s="11" t="s">
        <v>321</v>
      </c>
      <c r="W4" s="11" t="s">
        <v>322</v>
      </c>
      <c r="X4" s="11" t="s">
        <v>323</v>
      </c>
      <c r="Y4" s="12" t="s">
        <v>324</v>
      </c>
      <c r="Z4" s="12" t="s">
        <v>325</v>
      </c>
      <c r="AA4" s="13" t="s">
        <v>326</v>
      </c>
      <c r="AB4" s="13" t="s">
        <v>327</v>
      </c>
      <c r="AC4" s="13" t="s">
        <v>328</v>
      </c>
      <c r="AD4" s="13" t="s">
        <v>329</v>
      </c>
      <c r="AE4" s="11" t="s">
        <v>330</v>
      </c>
      <c r="AF4" s="13" t="s">
        <v>331</v>
      </c>
      <c r="AG4" s="13" t="s">
        <v>332</v>
      </c>
      <c r="AH4" s="13" t="s">
        <v>333</v>
      </c>
      <c r="AI4" s="11" t="s">
        <v>334</v>
      </c>
      <c r="AJ4" s="14" t="s">
        <v>335</v>
      </c>
      <c r="AK4" s="11" t="s">
        <v>336</v>
      </c>
      <c r="AL4" s="11" t="s">
        <v>337</v>
      </c>
      <c r="AM4" s="11" t="s">
        <v>338</v>
      </c>
      <c r="AN4" s="11" t="s">
        <v>339</v>
      </c>
      <c r="AO4" s="11" t="s">
        <v>340</v>
      </c>
      <c r="AP4" s="11" t="s">
        <v>341</v>
      </c>
      <c r="AQ4" s="11" t="s">
        <v>342</v>
      </c>
      <c r="AR4" s="11" t="s">
        <v>343</v>
      </c>
      <c r="AS4" s="11" t="s">
        <v>344</v>
      </c>
      <c r="AT4" s="15" t="s">
        <v>345</v>
      </c>
      <c r="AU4" s="15" t="s">
        <v>346</v>
      </c>
      <c r="AV4" s="15" t="s">
        <v>347</v>
      </c>
      <c r="AW4" s="15" t="s">
        <v>348</v>
      </c>
      <c r="AX4" s="15" t="s">
        <v>349</v>
      </c>
      <c r="AY4" s="15" t="s">
        <v>350</v>
      </c>
      <c r="AZ4" s="15" t="s">
        <v>351</v>
      </c>
      <c r="BA4" s="15" t="s">
        <v>352</v>
      </c>
      <c r="BB4" s="15" t="s">
        <v>353</v>
      </c>
      <c r="BC4" s="16" t="s">
        <v>121</v>
      </c>
      <c r="BD4" s="16" t="s">
        <v>122</v>
      </c>
      <c r="BE4" s="16" t="s">
        <v>123</v>
      </c>
      <c r="BF4" s="103" t="s">
        <v>354</v>
      </c>
      <c r="BG4" s="58" t="s">
        <v>355</v>
      </c>
      <c r="BH4" s="31" t="s">
        <v>356</v>
      </c>
      <c r="BI4" s="31" t="s">
        <v>357</v>
      </c>
      <c r="BJ4" s="31" t="s">
        <v>358</v>
      </c>
      <c r="BK4" s="31" t="s">
        <v>359</v>
      </c>
      <c r="BL4" s="31" t="s">
        <v>360</v>
      </c>
    </row>
    <row r="5" spans="1:64" s="18" customFormat="1" ht="12">
      <c r="A5" s="18" t="s">
        <v>361</v>
      </c>
      <c r="B5" s="8" t="s">
        <v>362</v>
      </c>
      <c r="C5" s="8" t="s">
        <v>363</v>
      </c>
      <c r="D5" s="9" t="s">
        <v>364</v>
      </c>
      <c r="E5" s="9" t="s">
        <v>365</v>
      </c>
      <c r="F5" s="10"/>
      <c r="G5" s="10"/>
      <c r="H5" s="10"/>
      <c r="I5" s="10"/>
      <c r="J5" s="10"/>
      <c r="K5" s="10"/>
      <c r="L5" s="11"/>
      <c r="M5" s="11"/>
      <c r="N5" s="11"/>
      <c r="O5" s="11"/>
      <c r="P5" s="11"/>
      <c r="Q5" s="13" t="s">
        <v>366</v>
      </c>
      <c r="R5" s="13" t="s">
        <v>366</v>
      </c>
      <c r="S5" s="11"/>
      <c r="T5" s="11"/>
      <c r="U5" s="11"/>
      <c r="V5" s="11"/>
      <c r="W5" s="11"/>
      <c r="X5" s="11"/>
      <c r="Y5" s="13" t="s">
        <v>366</v>
      </c>
      <c r="Z5" s="13" t="s">
        <v>366</v>
      </c>
      <c r="AA5" s="13"/>
      <c r="AB5" s="13"/>
      <c r="AC5" s="13"/>
      <c r="AD5" s="13"/>
      <c r="AE5" s="11"/>
      <c r="AF5" s="13"/>
      <c r="AG5" s="13"/>
      <c r="AH5" s="13"/>
      <c r="AI5" s="11"/>
      <c r="AJ5" s="13" t="s">
        <v>366</v>
      </c>
      <c r="AK5" s="11"/>
      <c r="AL5" s="11"/>
      <c r="AM5" s="11"/>
      <c r="AN5" s="11"/>
      <c r="AO5" s="11"/>
      <c r="AP5" s="11"/>
      <c r="AQ5" s="11"/>
      <c r="AR5" s="11"/>
      <c r="AS5" s="11"/>
      <c r="AT5" s="15"/>
      <c r="AU5" s="15"/>
      <c r="AV5" s="15"/>
      <c r="AW5" s="15"/>
      <c r="AX5" s="15"/>
      <c r="AY5" s="15"/>
      <c r="AZ5" s="15"/>
      <c r="BA5" s="15"/>
      <c r="BB5" s="15"/>
      <c r="BC5" s="16" t="s">
        <v>366</v>
      </c>
      <c r="BD5" s="16" t="s">
        <v>366</v>
      </c>
      <c r="BE5" s="16" t="s">
        <v>366</v>
      </c>
      <c r="BF5" s="58" t="s">
        <v>367</v>
      </c>
      <c r="BG5" s="58" t="s">
        <v>98</v>
      </c>
      <c r="BH5" s="17" t="s">
        <v>368</v>
      </c>
      <c r="BI5" s="17" t="s">
        <v>368</v>
      </c>
      <c r="BJ5" s="17" t="s">
        <v>368</v>
      </c>
      <c r="BK5" s="17" t="s">
        <v>368</v>
      </c>
      <c r="BL5" s="17" t="s">
        <v>369</v>
      </c>
    </row>
    <row r="6" spans="1:64" s="25" customFormat="1" ht="60">
      <c r="B6" s="93" t="s">
        <v>370</v>
      </c>
      <c r="C6" s="94" t="s">
        <v>371</v>
      </c>
      <c r="D6" s="94" t="s">
        <v>372</v>
      </c>
      <c r="E6" s="96" t="s">
        <v>373</v>
      </c>
      <c r="F6" s="99" t="s">
        <v>374</v>
      </c>
      <c r="G6" s="30" t="s">
        <v>82</v>
      </c>
      <c r="H6" s="30" t="s">
        <v>375</v>
      </c>
      <c r="I6" s="21">
        <v>4502</v>
      </c>
      <c r="J6" s="21" t="s">
        <v>376</v>
      </c>
      <c r="K6" s="30" t="s">
        <v>377</v>
      </c>
      <c r="L6" s="21" t="s">
        <v>378</v>
      </c>
      <c r="M6" s="21" t="s">
        <v>379</v>
      </c>
      <c r="N6" s="21" t="s">
        <v>380</v>
      </c>
      <c r="O6" s="21">
        <v>200</v>
      </c>
      <c r="P6" s="30" t="s">
        <v>381</v>
      </c>
      <c r="Q6" s="27">
        <f t="shared" ref="Q6:Q14" si="0">SUM(SUM(O6*0.075))</f>
        <v>15</v>
      </c>
      <c r="R6" s="21">
        <f t="shared" ref="R6:R14" si="1">SUM(O6-Q6)</f>
        <v>185</v>
      </c>
      <c r="S6" s="21">
        <v>0</v>
      </c>
      <c r="T6" s="21" t="s">
        <v>379</v>
      </c>
      <c r="U6" s="21">
        <v>200</v>
      </c>
      <c r="V6" s="30" t="s">
        <v>382</v>
      </c>
      <c r="W6" s="21">
        <v>0</v>
      </c>
      <c r="X6" s="21" t="s">
        <v>379</v>
      </c>
      <c r="Y6" s="22">
        <f t="shared" ref="Y6:Y14" si="2">SUM(O6,S6,U6,W6)</f>
        <v>400</v>
      </c>
      <c r="Z6" s="28">
        <f>VLOOKUP(L6,Lists!$B:$D, 2, FALSE)</f>
        <v>440</v>
      </c>
      <c r="AA6" s="30">
        <v>1100</v>
      </c>
      <c r="AB6" s="30" t="s">
        <v>383</v>
      </c>
      <c r="AC6" s="30">
        <v>10</v>
      </c>
      <c r="AD6" s="30" t="s">
        <v>384</v>
      </c>
      <c r="AE6" s="30">
        <v>630</v>
      </c>
      <c r="AF6" s="30" t="s">
        <v>385</v>
      </c>
      <c r="AG6" s="21" t="s">
        <v>379</v>
      </c>
      <c r="AH6" s="21" t="s">
        <v>379</v>
      </c>
      <c r="AI6" s="30">
        <v>180</v>
      </c>
      <c r="AJ6" s="33">
        <f t="shared" ref="AJ6:AJ18" si="3">SUM(AI6/Y6)</f>
        <v>0.45</v>
      </c>
      <c r="AK6" s="21" t="s">
        <v>379</v>
      </c>
      <c r="AL6" s="30" t="s">
        <v>386</v>
      </c>
      <c r="AM6" s="30" t="s">
        <v>387</v>
      </c>
      <c r="AN6" s="21" t="s">
        <v>379</v>
      </c>
      <c r="AO6" s="21" t="s">
        <v>379</v>
      </c>
      <c r="AP6" s="21" t="s">
        <v>379</v>
      </c>
      <c r="AQ6" s="21" t="s">
        <v>379</v>
      </c>
      <c r="AR6" s="21" t="s">
        <v>379</v>
      </c>
      <c r="AS6" s="21" t="s">
        <v>379</v>
      </c>
      <c r="AT6" s="21" t="s">
        <v>388</v>
      </c>
      <c r="AU6" s="21" t="s">
        <v>379</v>
      </c>
      <c r="AV6" s="21">
        <v>60</v>
      </c>
      <c r="AW6" s="21" t="s">
        <v>379</v>
      </c>
      <c r="AX6" s="21">
        <v>13.6</v>
      </c>
      <c r="AY6" s="21">
        <v>500</v>
      </c>
      <c r="AZ6" s="21" t="s">
        <v>379</v>
      </c>
      <c r="BA6" s="21">
        <v>7.0000000000000007E-2</v>
      </c>
      <c r="BB6" s="21">
        <v>4.07</v>
      </c>
      <c r="BC6" s="23">
        <f t="shared" ref="BC6:BC14" si="4">SUM(S6:X6)/(Y6)</f>
        <v>0.5</v>
      </c>
      <c r="BD6" s="24">
        <f>SUM((Z6-O6)/Z6)</f>
        <v>0.54545454545454541</v>
      </c>
      <c r="BE6" s="24">
        <f t="shared" ref="BE6:BE14" si="5">SUM((Z6-R6)/Z6)</f>
        <v>0.57954545454545459</v>
      </c>
      <c r="BF6" s="24"/>
      <c r="BG6" s="24"/>
      <c r="BH6" s="29" t="s">
        <v>389</v>
      </c>
      <c r="BI6" s="21" t="s">
        <v>390</v>
      </c>
      <c r="BJ6" s="29" t="s">
        <v>389</v>
      </c>
      <c r="BK6" s="29" t="s">
        <v>389</v>
      </c>
      <c r="BL6" s="29" t="s">
        <v>389</v>
      </c>
    </row>
    <row r="7" spans="1:64" s="25" customFormat="1" ht="60">
      <c r="B7" s="93" t="s">
        <v>391</v>
      </c>
      <c r="C7" s="27"/>
      <c r="D7" s="27" t="s">
        <v>389</v>
      </c>
      <c r="E7" s="96" t="s">
        <v>373</v>
      </c>
      <c r="F7" s="99" t="s">
        <v>218</v>
      </c>
      <c r="G7" s="30" t="s">
        <v>82</v>
      </c>
      <c r="H7" s="30" t="s">
        <v>375</v>
      </c>
      <c r="I7" s="21">
        <v>4502</v>
      </c>
      <c r="J7" s="21" t="s">
        <v>392</v>
      </c>
      <c r="K7" s="30" t="s">
        <v>377</v>
      </c>
      <c r="L7" s="21" t="s">
        <v>378</v>
      </c>
      <c r="M7" s="21" t="s">
        <v>379</v>
      </c>
      <c r="N7" s="21" t="s">
        <v>380</v>
      </c>
      <c r="O7" s="21">
        <v>200</v>
      </c>
      <c r="P7" s="30" t="s">
        <v>381</v>
      </c>
      <c r="Q7" s="27">
        <f t="shared" ref="Q7" si="6">SUM(SUM(O7*0.075))</f>
        <v>15</v>
      </c>
      <c r="R7" s="21">
        <f t="shared" ref="R7" si="7">SUM(O7-Q7)</f>
        <v>185</v>
      </c>
      <c r="S7" s="21">
        <v>0</v>
      </c>
      <c r="T7" s="21" t="s">
        <v>379</v>
      </c>
      <c r="U7" s="21">
        <v>200</v>
      </c>
      <c r="V7" s="30" t="s">
        <v>382</v>
      </c>
      <c r="W7" s="21">
        <v>0</v>
      </c>
      <c r="X7" s="21" t="s">
        <v>379</v>
      </c>
      <c r="Y7" s="22">
        <f t="shared" ref="Y7" si="8">SUM(O7,S7,U7,W7)</f>
        <v>400</v>
      </c>
      <c r="Z7" s="28">
        <f>VLOOKUP(L7,Lists!$B:$D, 2, FALSE)</f>
        <v>440</v>
      </c>
      <c r="AA7" s="30">
        <v>1100</v>
      </c>
      <c r="AB7" s="30" t="s">
        <v>383</v>
      </c>
      <c r="AC7" s="30">
        <v>10</v>
      </c>
      <c r="AD7" s="30" t="s">
        <v>384</v>
      </c>
      <c r="AE7" s="30">
        <v>630</v>
      </c>
      <c r="AF7" s="30" t="s">
        <v>385</v>
      </c>
      <c r="AG7" s="21" t="s">
        <v>379</v>
      </c>
      <c r="AH7" s="21" t="s">
        <v>379</v>
      </c>
      <c r="AI7" s="30">
        <v>180</v>
      </c>
      <c r="AJ7" s="33">
        <f t="shared" ref="AJ7" si="9">SUM(AI7/Y7)</f>
        <v>0.45</v>
      </c>
      <c r="AK7" s="21" t="s">
        <v>379</v>
      </c>
      <c r="AL7" s="30" t="s">
        <v>386</v>
      </c>
      <c r="AM7" s="30" t="s">
        <v>387</v>
      </c>
      <c r="AN7" s="21" t="s">
        <v>379</v>
      </c>
      <c r="AO7" s="21" t="s">
        <v>379</v>
      </c>
      <c r="AP7" s="21" t="s">
        <v>379</v>
      </c>
      <c r="AQ7" s="21" t="s">
        <v>379</v>
      </c>
      <c r="AR7" s="21" t="s">
        <v>379</v>
      </c>
      <c r="AS7" s="21" t="s">
        <v>379</v>
      </c>
      <c r="AT7" s="21" t="s">
        <v>388</v>
      </c>
      <c r="AU7" s="21" t="s">
        <v>379</v>
      </c>
      <c r="AV7" s="21">
        <v>90</v>
      </c>
      <c r="AW7" s="21" t="s">
        <v>379</v>
      </c>
      <c r="AX7" s="21">
        <v>13.6</v>
      </c>
      <c r="AY7" s="21">
        <v>500</v>
      </c>
      <c r="AZ7" s="21" t="s">
        <v>379</v>
      </c>
      <c r="BA7" s="21">
        <v>7.0000000000000007E-2</v>
      </c>
      <c r="BB7" s="21">
        <v>4.07</v>
      </c>
      <c r="BC7" s="23">
        <f t="shared" si="4"/>
        <v>0.5</v>
      </c>
      <c r="BD7" s="24">
        <f t="shared" ref="BD7:BD14" si="10">SUM((Z7-O7)/Z7)</f>
        <v>0.54545454545454541</v>
      </c>
      <c r="BE7" s="24">
        <f t="shared" si="5"/>
        <v>0.57954545454545459</v>
      </c>
      <c r="BF7" s="24"/>
      <c r="BG7" s="24"/>
      <c r="BH7" s="29" t="s">
        <v>389</v>
      </c>
      <c r="BI7" s="21" t="s">
        <v>390</v>
      </c>
      <c r="BJ7" s="29" t="s">
        <v>389</v>
      </c>
      <c r="BK7" s="29" t="s">
        <v>389</v>
      </c>
      <c r="BL7" s="29" t="s">
        <v>389</v>
      </c>
    </row>
    <row r="8" spans="1:64" s="25" customFormat="1" ht="48">
      <c r="B8" s="26" t="s">
        <v>389</v>
      </c>
      <c r="C8" s="27"/>
      <c r="D8" s="27" t="s">
        <v>393</v>
      </c>
      <c r="E8" s="96" t="s">
        <v>394</v>
      </c>
      <c r="F8" s="99" t="s">
        <v>395</v>
      </c>
      <c r="G8" s="30" t="s">
        <v>81</v>
      </c>
      <c r="H8" s="30" t="s">
        <v>396</v>
      </c>
      <c r="I8" s="21" t="s">
        <v>147</v>
      </c>
      <c r="J8" s="21" t="s">
        <v>397</v>
      </c>
      <c r="K8" s="21" t="s">
        <v>398</v>
      </c>
      <c r="L8" s="21" t="s">
        <v>399</v>
      </c>
      <c r="M8" s="30" t="s">
        <v>400</v>
      </c>
      <c r="N8" s="21" t="s">
        <v>401</v>
      </c>
      <c r="O8" s="21">
        <v>225</v>
      </c>
      <c r="P8" s="30" t="s">
        <v>402</v>
      </c>
      <c r="Q8" s="27">
        <f t="shared" si="0"/>
        <v>16.875</v>
      </c>
      <c r="R8" s="21">
        <f t="shared" si="1"/>
        <v>208.125</v>
      </c>
      <c r="S8" s="21">
        <v>0</v>
      </c>
      <c r="T8" s="21" t="s">
        <v>379</v>
      </c>
      <c r="U8" s="21">
        <v>225</v>
      </c>
      <c r="V8" s="30" t="s">
        <v>403</v>
      </c>
      <c r="W8" s="21">
        <v>0</v>
      </c>
      <c r="X8" s="21" t="s">
        <v>379</v>
      </c>
      <c r="Y8" s="22">
        <f t="shared" si="2"/>
        <v>450</v>
      </c>
      <c r="Z8" s="28">
        <f>VLOOKUP(L8,Lists!$B:$D, 2, FALSE)</f>
        <v>550</v>
      </c>
      <c r="AA8" s="30">
        <v>1030</v>
      </c>
      <c r="AB8" s="30" t="s">
        <v>404</v>
      </c>
      <c r="AC8" s="30">
        <v>750</v>
      </c>
      <c r="AD8" s="30" t="s">
        <v>405</v>
      </c>
      <c r="AE8" s="30">
        <v>0</v>
      </c>
      <c r="AF8" s="30" t="s">
        <v>406</v>
      </c>
      <c r="AG8" s="21" t="s">
        <v>379</v>
      </c>
      <c r="AH8" s="21" t="s">
        <v>379</v>
      </c>
      <c r="AI8" s="30">
        <v>180</v>
      </c>
      <c r="AJ8" s="22">
        <f t="shared" si="3"/>
        <v>0.4</v>
      </c>
      <c r="AK8" s="21" t="s">
        <v>379</v>
      </c>
      <c r="AL8" s="21" t="s">
        <v>379</v>
      </c>
      <c r="AM8" s="30" t="s">
        <v>407</v>
      </c>
      <c r="AN8" s="21" t="s">
        <v>379</v>
      </c>
      <c r="AO8" s="30" t="s">
        <v>408</v>
      </c>
      <c r="AP8" s="21" t="s">
        <v>379</v>
      </c>
      <c r="AQ8" s="21" t="s">
        <v>379</v>
      </c>
      <c r="AR8" s="21" t="s">
        <v>379</v>
      </c>
      <c r="AS8" s="21" t="s">
        <v>379</v>
      </c>
      <c r="AT8" s="21">
        <v>180</v>
      </c>
      <c r="AU8" s="21">
        <v>220</v>
      </c>
      <c r="AV8" s="21" t="s">
        <v>379</v>
      </c>
      <c r="AW8" s="21" t="s">
        <v>379</v>
      </c>
      <c r="AX8" s="21">
        <v>10.3</v>
      </c>
      <c r="AY8" s="21">
        <v>310</v>
      </c>
      <c r="AZ8" s="21">
        <v>750</v>
      </c>
      <c r="BA8" s="21" t="s">
        <v>379</v>
      </c>
      <c r="BB8" s="21" t="s">
        <v>379</v>
      </c>
      <c r="BC8" s="23">
        <f t="shared" si="4"/>
        <v>0.5</v>
      </c>
      <c r="BD8" s="24">
        <f t="shared" si="10"/>
        <v>0.59090909090909094</v>
      </c>
      <c r="BE8" s="24">
        <f t="shared" si="5"/>
        <v>0.62159090909090908</v>
      </c>
      <c r="BF8" s="24"/>
      <c r="BG8" s="24"/>
      <c r="BH8" s="29" t="s">
        <v>389</v>
      </c>
      <c r="BI8" s="30"/>
      <c r="BJ8" s="29" t="s">
        <v>389</v>
      </c>
      <c r="BK8" s="29" t="s">
        <v>389</v>
      </c>
      <c r="BL8" s="29" t="s">
        <v>389</v>
      </c>
    </row>
    <row r="9" spans="1:64" s="25" customFormat="1" ht="48">
      <c r="B9" s="26" t="s">
        <v>389</v>
      </c>
      <c r="C9" s="27"/>
      <c r="D9" s="27" t="s">
        <v>393</v>
      </c>
      <c r="E9" s="96" t="s">
        <v>409</v>
      </c>
      <c r="F9" s="99" t="s">
        <v>410</v>
      </c>
      <c r="G9" s="30" t="s">
        <v>81</v>
      </c>
      <c r="H9" s="30" t="s">
        <v>396</v>
      </c>
      <c r="I9" s="21" t="s">
        <v>147</v>
      </c>
      <c r="J9" s="21" t="s">
        <v>411</v>
      </c>
      <c r="K9" s="21" t="s">
        <v>398</v>
      </c>
      <c r="L9" s="21" t="s">
        <v>399</v>
      </c>
      <c r="M9" s="30" t="s">
        <v>412</v>
      </c>
      <c r="N9" s="21" t="s">
        <v>401</v>
      </c>
      <c r="O9" s="21">
        <v>225</v>
      </c>
      <c r="P9" s="30" t="s">
        <v>402</v>
      </c>
      <c r="Q9" s="27">
        <f t="shared" si="0"/>
        <v>16.875</v>
      </c>
      <c r="R9" s="21">
        <f t="shared" si="1"/>
        <v>208.125</v>
      </c>
      <c r="S9" s="21">
        <v>0</v>
      </c>
      <c r="T9" s="21" t="s">
        <v>379</v>
      </c>
      <c r="U9" s="21">
        <v>225</v>
      </c>
      <c r="V9" s="30" t="s">
        <v>403</v>
      </c>
      <c r="W9" s="21">
        <v>0</v>
      </c>
      <c r="X9" s="21" t="s">
        <v>379</v>
      </c>
      <c r="Y9" s="22">
        <f t="shared" si="2"/>
        <v>450</v>
      </c>
      <c r="Z9" s="28">
        <f>VLOOKUP(L9,Lists!$B:$D, 2, FALSE)</f>
        <v>550</v>
      </c>
      <c r="AA9" s="30">
        <v>1030</v>
      </c>
      <c r="AB9" s="30" t="s">
        <v>404</v>
      </c>
      <c r="AC9" s="30">
        <v>750</v>
      </c>
      <c r="AD9" s="30" t="s">
        <v>405</v>
      </c>
      <c r="AE9" s="30">
        <v>0</v>
      </c>
      <c r="AF9" s="30" t="s">
        <v>406</v>
      </c>
      <c r="AG9" s="21" t="s">
        <v>379</v>
      </c>
      <c r="AH9" s="21" t="s">
        <v>379</v>
      </c>
      <c r="AI9" s="30">
        <v>180</v>
      </c>
      <c r="AJ9" s="22">
        <f t="shared" si="3"/>
        <v>0.4</v>
      </c>
      <c r="AK9" s="21" t="s">
        <v>379</v>
      </c>
      <c r="AL9" s="21" t="s">
        <v>379</v>
      </c>
      <c r="AM9" s="30" t="s">
        <v>407</v>
      </c>
      <c r="AN9" s="21" t="s">
        <v>379</v>
      </c>
      <c r="AO9" s="30" t="s">
        <v>408</v>
      </c>
      <c r="AP9" s="21" t="s">
        <v>379</v>
      </c>
      <c r="AQ9" s="21" t="s">
        <v>379</v>
      </c>
      <c r="AR9" s="21" t="s">
        <v>379</v>
      </c>
      <c r="AS9" s="30" t="s">
        <v>413</v>
      </c>
      <c r="AT9" s="21">
        <v>180</v>
      </c>
      <c r="AU9" s="21">
        <v>160</v>
      </c>
      <c r="AV9" s="21" t="s">
        <v>379</v>
      </c>
      <c r="AW9" s="21" t="s">
        <v>379</v>
      </c>
      <c r="AX9" s="21">
        <v>13.9</v>
      </c>
      <c r="AY9" s="21">
        <v>200</v>
      </c>
      <c r="AZ9" s="21">
        <v>750</v>
      </c>
      <c r="BA9" s="21" t="s">
        <v>379</v>
      </c>
      <c r="BB9" s="21" t="s">
        <v>379</v>
      </c>
      <c r="BC9" s="23">
        <f t="shared" si="4"/>
        <v>0.5</v>
      </c>
      <c r="BD9" s="24">
        <f t="shared" si="10"/>
        <v>0.59090909090909094</v>
      </c>
      <c r="BE9" s="24">
        <f t="shared" si="5"/>
        <v>0.62159090909090908</v>
      </c>
      <c r="BF9" s="24"/>
      <c r="BG9" s="24"/>
      <c r="BH9" s="29" t="s">
        <v>389</v>
      </c>
      <c r="BI9" s="30"/>
      <c r="BJ9" s="29" t="s">
        <v>389</v>
      </c>
      <c r="BK9" s="29" t="s">
        <v>389</v>
      </c>
      <c r="BL9" s="29" t="s">
        <v>389</v>
      </c>
    </row>
    <row r="10" spans="1:64" s="25" customFormat="1" ht="48">
      <c r="B10" s="26" t="s">
        <v>389</v>
      </c>
      <c r="C10" s="27"/>
      <c r="D10" s="27" t="s">
        <v>393</v>
      </c>
      <c r="E10" s="96" t="s">
        <v>414</v>
      </c>
      <c r="F10" s="99" t="s">
        <v>415</v>
      </c>
      <c r="G10" s="30" t="s">
        <v>81</v>
      </c>
      <c r="H10" s="30" t="s">
        <v>396</v>
      </c>
      <c r="I10" s="21" t="s">
        <v>147</v>
      </c>
      <c r="J10" s="21" t="s">
        <v>416</v>
      </c>
      <c r="K10" s="21" t="s">
        <v>398</v>
      </c>
      <c r="L10" s="21" t="s">
        <v>399</v>
      </c>
      <c r="M10" s="30" t="s">
        <v>417</v>
      </c>
      <c r="N10" s="21" t="s">
        <v>418</v>
      </c>
      <c r="O10" s="21">
        <v>225</v>
      </c>
      <c r="P10" s="30" t="s">
        <v>402</v>
      </c>
      <c r="Q10" s="27">
        <f t="shared" si="0"/>
        <v>16.875</v>
      </c>
      <c r="R10" s="21">
        <f t="shared" si="1"/>
        <v>208.125</v>
      </c>
      <c r="S10" s="21">
        <v>0</v>
      </c>
      <c r="T10" s="21" t="s">
        <v>379</v>
      </c>
      <c r="U10" s="21">
        <v>225</v>
      </c>
      <c r="V10" s="30" t="s">
        <v>403</v>
      </c>
      <c r="W10" s="21">
        <v>0</v>
      </c>
      <c r="X10" s="21" t="s">
        <v>379</v>
      </c>
      <c r="Y10" s="22">
        <f t="shared" si="2"/>
        <v>450</v>
      </c>
      <c r="Z10" s="28">
        <f>VLOOKUP(L10,Lists!$B:$D, 2, FALSE)</f>
        <v>550</v>
      </c>
      <c r="AA10" s="30">
        <v>850</v>
      </c>
      <c r="AB10" s="30" t="s">
        <v>404</v>
      </c>
      <c r="AC10" s="30">
        <v>840</v>
      </c>
      <c r="AD10" s="30" t="s">
        <v>405</v>
      </c>
      <c r="AE10" s="30">
        <v>100</v>
      </c>
      <c r="AF10" s="30" t="s">
        <v>406</v>
      </c>
      <c r="AG10" s="21" t="s">
        <v>379</v>
      </c>
      <c r="AH10" s="21" t="s">
        <v>379</v>
      </c>
      <c r="AI10" s="30">
        <v>180</v>
      </c>
      <c r="AJ10" s="22">
        <f t="shared" si="3"/>
        <v>0.4</v>
      </c>
      <c r="AK10" s="21" t="s">
        <v>379</v>
      </c>
      <c r="AL10" s="21" t="s">
        <v>379</v>
      </c>
      <c r="AM10" s="30" t="s">
        <v>407</v>
      </c>
      <c r="AN10" s="21" t="s">
        <v>379</v>
      </c>
      <c r="AO10" s="30" t="s">
        <v>408</v>
      </c>
      <c r="AP10" s="21" t="s">
        <v>379</v>
      </c>
      <c r="AQ10" s="21" t="s">
        <v>379</v>
      </c>
      <c r="AR10" s="21" t="s">
        <v>379</v>
      </c>
      <c r="AS10" s="21" t="s">
        <v>379</v>
      </c>
      <c r="AT10" s="21">
        <v>650</v>
      </c>
      <c r="AU10" s="21">
        <v>660</v>
      </c>
      <c r="AV10" s="21" t="s">
        <v>379</v>
      </c>
      <c r="AW10" s="21" t="s">
        <v>379</v>
      </c>
      <c r="AX10" s="21">
        <v>10.6</v>
      </c>
      <c r="AY10" s="21">
        <v>340</v>
      </c>
      <c r="AZ10" s="21">
        <v>750</v>
      </c>
      <c r="BA10" s="21" t="s">
        <v>379</v>
      </c>
      <c r="BB10" s="21" t="s">
        <v>379</v>
      </c>
      <c r="BC10" s="23">
        <f t="shared" si="4"/>
        <v>0.5</v>
      </c>
      <c r="BD10" s="24">
        <f t="shared" si="10"/>
        <v>0.59090909090909094</v>
      </c>
      <c r="BE10" s="24">
        <f t="shared" si="5"/>
        <v>0.62159090909090908</v>
      </c>
      <c r="BF10" s="24"/>
      <c r="BG10" s="24"/>
      <c r="BH10" s="29" t="s">
        <v>389</v>
      </c>
      <c r="BI10" s="30"/>
      <c r="BJ10" s="29" t="s">
        <v>389</v>
      </c>
      <c r="BK10" s="29" t="s">
        <v>389</v>
      </c>
      <c r="BL10" s="29" t="s">
        <v>389</v>
      </c>
    </row>
    <row r="11" spans="1:64" s="25" customFormat="1" ht="48">
      <c r="B11" s="26" t="s">
        <v>389</v>
      </c>
      <c r="C11" s="27"/>
      <c r="D11" s="27" t="s">
        <v>393</v>
      </c>
      <c r="E11" s="96" t="s">
        <v>419</v>
      </c>
      <c r="F11" s="99" t="s">
        <v>420</v>
      </c>
      <c r="G11" s="30" t="s">
        <v>81</v>
      </c>
      <c r="H11" s="30" t="s">
        <v>396</v>
      </c>
      <c r="I11" s="21" t="s">
        <v>147</v>
      </c>
      <c r="J11" s="21" t="s">
        <v>421</v>
      </c>
      <c r="K11" s="21" t="s">
        <v>398</v>
      </c>
      <c r="L11" s="21" t="s">
        <v>399</v>
      </c>
      <c r="M11" s="30" t="s">
        <v>422</v>
      </c>
      <c r="N11" s="21" t="s">
        <v>418</v>
      </c>
      <c r="O11" s="21">
        <v>225</v>
      </c>
      <c r="P11" s="30" t="s">
        <v>402</v>
      </c>
      <c r="Q11" s="27">
        <f t="shared" si="0"/>
        <v>16.875</v>
      </c>
      <c r="R11" s="21">
        <f t="shared" si="1"/>
        <v>208.125</v>
      </c>
      <c r="S11" s="21">
        <v>0</v>
      </c>
      <c r="T11" s="21" t="s">
        <v>379</v>
      </c>
      <c r="U11" s="21">
        <v>225</v>
      </c>
      <c r="V11" s="30" t="s">
        <v>403</v>
      </c>
      <c r="W11" s="21">
        <v>0</v>
      </c>
      <c r="X11" s="21" t="s">
        <v>379</v>
      </c>
      <c r="Y11" s="22">
        <f t="shared" si="2"/>
        <v>450</v>
      </c>
      <c r="Z11" s="28">
        <f>VLOOKUP(L11,Lists!$B:$D, 2, FALSE)</f>
        <v>550</v>
      </c>
      <c r="AA11" s="30">
        <v>850</v>
      </c>
      <c r="AB11" s="30" t="s">
        <v>404</v>
      </c>
      <c r="AC11" s="30">
        <v>840</v>
      </c>
      <c r="AD11" s="30" t="s">
        <v>405</v>
      </c>
      <c r="AE11" s="30">
        <v>100</v>
      </c>
      <c r="AF11" s="30" t="s">
        <v>406</v>
      </c>
      <c r="AG11" s="21" t="s">
        <v>379</v>
      </c>
      <c r="AH11" s="21" t="s">
        <v>379</v>
      </c>
      <c r="AI11" s="30">
        <v>180</v>
      </c>
      <c r="AJ11" s="22">
        <f t="shared" si="3"/>
        <v>0.4</v>
      </c>
      <c r="AK11" s="21" t="s">
        <v>379</v>
      </c>
      <c r="AL11" s="21" t="s">
        <v>379</v>
      </c>
      <c r="AM11" s="30" t="s">
        <v>407</v>
      </c>
      <c r="AN11" s="21" t="s">
        <v>379</v>
      </c>
      <c r="AO11" s="30" t="s">
        <v>408</v>
      </c>
      <c r="AP11" s="21" t="s">
        <v>379</v>
      </c>
      <c r="AQ11" s="21" t="s">
        <v>379</v>
      </c>
      <c r="AR11" s="21" t="s">
        <v>379</v>
      </c>
      <c r="AS11" s="30" t="s">
        <v>413</v>
      </c>
      <c r="AT11" s="21">
        <v>650</v>
      </c>
      <c r="AU11" s="21">
        <v>560</v>
      </c>
      <c r="AV11" s="21" t="s">
        <v>379</v>
      </c>
      <c r="AW11" s="21" t="s">
        <v>379</v>
      </c>
      <c r="AX11" s="21">
        <v>12.9</v>
      </c>
      <c r="AY11" s="21">
        <v>250</v>
      </c>
      <c r="AZ11" s="21">
        <v>750</v>
      </c>
      <c r="BA11" s="21" t="s">
        <v>379</v>
      </c>
      <c r="BB11" s="21" t="s">
        <v>379</v>
      </c>
      <c r="BC11" s="23">
        <f t="shared" si="4"/>
        <v>0.5</v>
      </c>
      <c r="BD11" s="24">
        <f t="shared" si="10"/>
        <v>0.59090909090909094</v>
      </c>
      <c r="BE11" s="24">
        <f t="shared" si="5"/>
        <v>0.62159090909090908</v>
      </c>
      <c r="BF11" s="24"/>
      <c r="BG11" s="24"/>
      <c r="BH11" s="29" t="s">
        <v>389</v>
      </c>
      <c r="BI11" s="30"/>
      <c r="BJ11" s="29" t="s">
        <v>389</v>
      </c>
      <c r="BK11" s="29" t="s">
        <v>389</v>
      </c>
      <c r="BL11" s="29" t="s">
        <v>389</v>
      </c>
    </row>
    <row r="12" spans="1:64" s="25" customFormat="1" ht="60">
      <c r="B12" s="26"/>
      <c r="C12" s="21"/>
      <c r="D12" s="21"/>
      <c r="E12" s="96" t="s">
        <v>423</v>
      </c>
      <c r="F12" s="99" t="s">
        <v>424</v>
      </c>
      <c r="G12" s="30" t="s">
        <v>83</v>
      </c>
      <c r="H12" s="30" t="s">
        <v>425</v>
      </c>
      <c r="I12" s="21">
        <v>3871</v>
      </c>
      <c r="J12" s="21" t="s">
        <v>426</v>
      </c>
      <c r="K12" s="30" t="s">
        <v>427</v>
      </c>
      <c r="L12" s="21" t="s">
        <v>428</v>
      </c>
      <c r="M12" s="30" t="s">
        <v>429</v>
      </c>
      <c r="N12" s="21"/>
      <c r="O12" s="21">
        <v>221</v>
      </c>
      <c r="P12" s="30" t="s">
        <v>430</v>
      </c>
      <c r="Q12" s="27">
        <f>SUM(SUM(O12*0.075))</f>
        <v>16.574999999999999</v>
      </c>
      <c r="R12" s="21">
        <f t="shared" si="1"/>
        <v>204.42500000000001</v>
      </c>
      <c r="S12" s="21">
        <v>122</v>
      </c>
      <c r="T12" s="30" t="s">
        <v>431</v>
      </c>
      <c r="U12" s="21">
        <v>147</v>
      </c>
      <c r="V12" s="30" t="s">
        <v>432</v>
      </c>
      <c r="W12" s="21">
        <v>0</v>
      </c>
      <c r="X12" s="21" t="s">
        <v>379</v>
      </c>
      <c r="Y12" s="22">
        <f t="shared" si="2"/>
        <v>490</v>
      </c>
      <c r="Z12" s="28">
        <f>VLOOKUP(L12,Lists!$B:$D, 2, FALSE)</f>
        <v>550</v>
      </c>
      <c r="AA12" s="30" t="s">
        <v>379</v>
      </c>
      <c r="AB12" s="30" t="s">
        <v>433</v>
      </c>
      <c r="AC12" s="30" t="s">
        <v>379</v>
      </c>
      <c r="AD12" s="30" t="s">
        <v>433</v>
      </c>
      <c r="AE12" s="21" t="s">
        <v>379</v>
      </c>
      <c r="AF12" s="21" t="s">
        <v>379</v>
      </c>
      <c r="AG12" s="21" t="s">
        <v>379</v>
      </c>
      <c r="AH12" s="21" t="s">
        <v>379</v>
      </c>
      <c r="AI12" s="30">
        <v>175</v>
      </c>
      <c r="AJ12" s="22">
        <f t="shared" ref="AJ12" si="11">SUM(AI12/Y12)</f>
        <v>0.35714285714285715</v>
      </c>
      <c r="AK12" s="21" t="s">
        <v>379</v>
      </c>
      <c r="AL12" s="21" t="s">
        <v>379</v>
      </c>
      <c r="AM12" s="30" t="s">
        <v>434</v>
      </c>
      <c r="AN12" s="21" t="s">
        <v>379</v>
      </c>
      <c r="AO12" s="30" t="s">
        <v>435</v>
      </c>
      <c r="AP12" s="21" t="s">
        <v>379</v>
      </c>
      <c r="AQ12" s="21" t="s">
        <v>379</v>
      </c>
      <c r="AR12" s="21" t="s">
        <v>379</v>
      </c>
      <c r="AS12" s="21" t="s">
        <v>379</v>
      </c>
      <c r="AT12" s="21" t="s">
        <v>436</v>
      </c>
      <c r="AU12" s="21">
        <v>160</v>
      </c>
      <c r="AV12" s="21" t="s">
        <v>379</v>
      </c>
      <c r="AW12" s="21" t="s">
        <v>379</v>
      </c>
      <c r="AX12" s="21">
        <v>9.8000000000000007</v>
      </c>
      <c r="AY12" s="21">
        <v>260</v>
      </c>
      <c r="AZ12" s="21">
        <v>360</v>
      </c>
      <c r="BA12" s="21">
        <v>1.4999999999999999E-2</v>
      </c>
      <c r="BB12" s="21">
        <v>1.5</v>
      </c>
      <c r="BC12" s="23">
        <f t="shared" si="4"/>
        <v>0.54897959183673473</v>
      </c>
      <c r="BD12" s="24">
        <f t="shared" si="10"/>
        <v>0.59818181818181815</v>
      </c>
      <c r="BE12" s="24">
        <f t="shared" si="5"/>
        <v>0.62831818181818178</v>
      </c>
      <c r="BF12" s="24"/>
      <c r="BG12" s="24"/>
      <c r="BH12" s="29"/>
      <c r="BI12" s="21" t="s">
        <v>390</v>
      </c>
      <c r="BJ12" s="29"/>
      <c r="BK12" s="29"/>
      <c r="BL12" s="29"/>
    </row>
    <row r="13" spans="1:64" s="25" customFormat="1" ht="48">
      <c r="B13" s="26"/>
      <c r="C13" s="21"/>
      <c r="D13" s="21"/>
      <c r="E13" s="96" t="s">
        <v>437</v>
      </c>
      <c r="F13" s="99" t="s">
        <v>256</v>
      </c>
      <c r="G13" s="30" t="s">
        <v>81</v>
      </c>
      <c r="H13" s="30" t="s">
        <v>396</v>
      </c>
      <c r="I13" s="21" t="s">
        <v>147</v>
      </c>
      <c r="J13" s="21" t="s">
        <v>438</v>
      </c>
      <c r="K13" s="21" t="s">
        <v>439</v>
      </c>
      <c r="L13" s="21" t="s">
        <v>378</v>
      </c>
      <c r="M13" s="30" t="s">
        <v>440</v>
      </c>
      <c r="N13" s="21" t="s">
        <v>379</v>
      </c>
      <c r="O13" s="21" t="s">
        <v>379</v>
      </c>
      <c r="P13" s="21" t="s">
        <v>379</v>
      </c>
      <c r="Q13" s="27" t="e">
        <f t="shared" si="0"/>
        <v>#VALUE!</v>
      </c>
      <c r="R13" s="21" t="e">
        <f t="shared" si="1"/>
        <v>#VALUE!</v>
      </c>
      <c r="S13" s="21" t="s">
        <v>379</v>
      </c>
      <c r="T13" s="21" t="s">
        <v>379</v>
      </c>
      <c r="U13" s="21" t="s">
        <v>379</v>
      </c>
      <c r="V13" s="21" t="s">
        <v>379</v>
      </c>
      <c r="W13" s="21" t="s">
        <v>379</v>
      </c>
      <c r="X13" s="21" t="s">
        <v>379</v>
      </c>
      <c r="Y13" s="22">
        <f t="shared" si="2"/>
        <v>0</v>
      </c>
      <c r="Z13" s="28">
        <f>VLOOKUP(L13,Lists!$B:$D, 2, FALSE)</f>
        <v>440</v>
      </c>
      <c r="AA13" s="21" t="s">
        <v>379</v>
      </c>
      <c r="AB13" s="21" t="s">
        <v>379</v>
      </c>
      <c r="AC13" s="21" t="s">
        <v>379</v>
      </c>
      <c r="AD13" s="21" t="s">
        <v>379</v>
      </c>
      <c r="AE13" s="21" t="s">
        <v>379</v>
      </c>
      <c r="AF13" s="21" t="s">
        <v>379</v>
      </c>
      <c r="AG13" s="21" t="s">
        <v>379</v>
      </c>
      <c r="AH13" s="21" t="s">
        <v>379</v>
      </c>
      <c r="AI13" s="21"/>
      <c r="AJ13" s="22" t="e">
        <f t="shared" si="3"/>
        <v>#DIV/0!</v>
      </c>
      <c r="AK13" s="21" t="s">
        <v>379</v>
      </c>
      <c r="AL13" s="21" t="s">
        <v>379</v>
      </c>
      <c r="AM13" s="21" t="s">
        <v>379</v>
      </c>
      <c r="AN13" s="21" t="s">
        <v>379</v>
      </c>
      <c r="AO13" s="21" t="s">
        <v>379</v>
      </c>
      <c r="AP13" s="21" t="s">
        <v>379</v>
      </c>
      <c r="AQ13" s="21" t="s">
        <v>379</v>
      </c>
      <c r="AR13" s="21" t="s">
        <v>379</v>
      </c>
      <c r="AS13" s="21" t="s">
        <v>379</v>
      </c>
      <c r="AT13" s="21">
        <v>180</v>
      </c>
      <c r="AU13" s="21">
        <v>170</v>
      </c>
      <c r="AV13" s="21" t="s">
        <v>379</v>
      </c>
      <c r="AW13" s="21" t="s">
        <v>379</v>
      </c>
      <c r="AX13" s="21">
        <v>15.1</v>
      </c>
      <c r="AY13" s="21">
        <v>370</v>
      </c>
      <c r="AZ13" s="21">
        <v>530</v>
      </c>
      <c r="BA13" s="21">
        <v>2.9000000000000001E-2</v>
      </c>
      <c r="BB13" s="21">
        <v>3.2</v>
      </c>
      <c r="BC13" s="23" t="e">
        <f t="shared" si="4"/>
        <v>#DIV/0!</v>
      </c>
      <c r="BD13" s="24" t="e">
        <f t="shared" si="10"/>
        <v>#VALUE!</v>
      </c>
      <c r="BE13" s="24" t="e">
        <f t="shared" si="5"/>
        <v>#VALUE!</v>
      </c>
      <c r="BF13" s="24"/>
      <c r="BG13" s="24"/>
      <c r="BH13" s="29"/>
      <c r="BI13" s="29"/>
      <c r="BJ13" s="29"/>
      <c r="BK13" s="29"/>
      <c r="BL13" s="29"/>
    </row>
    <row r="14" spans="1:64" s="25" customFormat="1" ht="72">
      <c r="B14" s="26"/>
      <c r="C14" s="21"/>
      <c r="D14" s="21"/>
      <c r="E14" s="96" t="s">
        <v>441</v>
      </c>
      <c r="F14" s="99" t="s">
        <v>442</v>
      </c>
      <c r="G14" s="30" t="s">
        <v>81</v>
      </c>
      <c r="H14" s="30" t="s">
        <v>396</v>
      </c>
      <c r="I14" s="21" t="s">
        <v>443</v>
      </c>
      <c r="J14" s="21" t="s">
        <v>444</v>
      </c>
      <c r="K14" s="21" t="s">
        <v>398</v>
      </c>
      <c r="L14" s="21" t="s">
        <v>399</v>
      </c>
      <c r="M14" s="30" t="s">
        <v>445</v>
      </c>
      <c r="N14" s="21" t="s">
        <v>379</v>
      </c>
      <c r="O14" s="21" t="s">
        <v>379</v>
      </c>
      <c r="P14" s="21" t="s">
        <v>379</v>
      </c>
      <c r="Q14" s="27" t="e">
        <f t="shared" si="0"/>
        <v>#VALUE!</v>
      </c>
      <c r="R14" s="21" t="e">
        <f t="shared" si="1"/>
        <v>#VALUE!</v>
      </c>
      <c r="S14" s="21" t="s">
        <v>379</v>
      </c>
      <c r="T14" s="21" t="s">
        <v>379</v>
      </c>
      <c r="U14" s="21" t="s">
        <v>379</v>
      </c>
      <c r="V14" s="21" t="s">
        <v>379</v>
      </c>
      <c r="W14" s="21" t="s">
        <v>379</v>
      </c>
      <c r="X14" s="21" t="s">
        <v>379</v>
      </c>
      <c r="Y14" s="22">
        <f t="shared" si="2"/>
        <v>0</v>
      </c>
      <c r="Z14" s="28">
        <f>VLOOKUP(L14,Lists!$B:$D, 2, FALSE)</f>
        <v>550</v>
      </c>
      <c r="AA14" s="21" t="s">
        <v>379</v>
      </c>
      <c r="AB14" s="21" t="s">
        <v>379</v>
      </c>
      <c r="AC14" s="21" t="s">
        <v>379</v>
      </c>
      <c r="AD14" s="21" t="s">
        <v>379</v>
      </c>
      <c r="AE14" s="21" t="s">
        <v>379</v>
      </c>
      <c r="AF14" s="21" t="s">
        <v>379</v>
      </c>
      <c r="AG14" s="21" t="s">
        <v>379</v>
      </c>
      <c r="AH14" s="21" t="s">
        <v>379</v>
      </c>
      <c r="AI14" s="30"/>
      <c r="AJ14" s="22" t="e">
        <f t="shared" si="3"/>
        <v>#DIV/0!</v>
      </c>
      <c r="AK14" s="21" t="s">
        <v>379</v>
      </c>
      <c r="AL14" s="21" t="s">
        <v>379</v>
      </c>
      <c r="AM14" s="21" t="s">
        <v>379</v>
      </c>
      <c r="AN14" s="21" t="s">
        <v>379</v>
      </c>
      <c r="AO14" s="21" t="s">
        <v>379</v>
      </c>
      <c r="AP14" s="21" t="s">
        <v>379</v>
      </c>
      <c r="AQ14" s="21" t="s">
        <v>379</v>
      </c>
      <c r="AR14" s="21" t="s">
        <v>379</v>
      </c>
      <c r="AS14" s="21" t="s">
        <v>379</v>
      </c>
      <c r="AT14" s="21"/>
      <c r="AU14" s="21"/>
      <c r="AV14" s="21" t="s">
        <v>379</v>
      </c>
      <c r="AW14" s="21" t="s">
        <v>379</v>
      </c>
      <c r="AX14" s="21">
        <v>15.6</v>
      </c>
      <c r="AY14" s="21">
        <v>380</v>
      </c>
      <c r="AZ14" s="21">
        <v>530</v>
      </c>
      <c r="BA14" s="21">
        <v>2.1000000000000001E-2</v>
      </c>
      <c r="BB14" s="21">
        <v>3.2</v>
      </c>
      <c r="BC14" s="23" t="e">
        <f t="shared" si="4"/>
        <v>#DIV/0!</v>
      </c>
      <c r="BD14" s="24" t="e">
        <f t="shared" si="10"/>
        <v>#VALUE!</v>
      </c>
      <c r="BE14" s="24" t="e">
        <f t="shared" si="5"/>
        <v>#VALUE!</v>
      </c>
      <c r="BF14" s="24"/>
      <c r="BG14" s="24"/>
      <c r="BH14" s="29"/>
      <c r="BI14" s="29"/>
      <c r="BJ14" s="29"/>
      <c r="BK14" s="29"/>
      <c r="BL14" s="29"/>
    </row>
    <row r="15" spans="1:64" s="25" customFormat="1" ht="48">
      <c r="B15" s="26"/>
      <c r="C15" s="21"/>
      <c r="D15" s="21"/>
      <c r="E15" s="97"/>
      <c r="F15" s="99" t="s">
        <v>446</v>
      </c>
      <c r="G15" s="30" t="s">
        <v>82</v>
      </c>
      <c r="H15" s="30" t="s">
        <v>396</v>
      </c>
      <c r="I15" s="21">
        <v>3760</v>
      </c>
      <c r="J15" s="21" t="s">
        <v>447</v>
      </c>
      <c r="K15" s="30" t="s">
        <v>448</v>
      </c>
      <c r="L15" s="21" t="s">
        <v>378</v>
      </c>
      <c r="M15" s="30" t="s">
        <v>449</v>
      </c>
      <c r="N15" s="21" t="s">
        <v>439</v>
      </c>
      <c r="O15" s="21">
        <v>200</v>
      </c>
      <c r="P15" s="30" t="s">
        <v>450</v>
      </c>
      <c r="Q15" s="27">
        <f>SUM(SUM(O15*0.075))</f>
        <v>15</v>
      </c>
      <c r="R15" s="21">
        <f t="shared" ref="R15:R18" si="12">SUM(O15-Q15)</f>
        <v>185</v>
      </c>
      <c r="S15" s="21">
        <v>0</v>
      </c>
      <c r="T15" s="21" t="s">
        <v>379</v>
      </c>
      <c r="U15" s="21">
        <v>200</v>
      </c>
      <c r="V15" s="30" t="s">
        <v>382</v>
      </c>
      <c r="W15" s="21">
        <v>0</v>
      </c>
      <c r="X15" s="21" t="s">
        <v>379</v>
      </c>
      <c r="Y15" s="22">
        <f t="shared" ref="Y15:Y18" si="13">SUM(O15,S15,U15,W15)</f>
        <v>400</v>
      </c>
      <c r="Z15" s="28">
        <f>VLOOKUP(L15,Lists!$B:$D, 2, FALSE)</f>
        <v>440</v>
      </c>
      <c r="AA15" s="30">
        <v>1120</v>
      </c>
      <c r="AB15" s="30" t="s">
        <v>383</v>
      </c>
      <c r="AC15" s="30">
        <v>652</v>
      </c>
      <c r="AD15" s="30" t="s">
        <v>451</v>
      </c>
      <c r="AE15" s="21" t="s">
        <v>379</v>
      </c>
      <c r="AF15" s="21" t="s">
        <v>379</v>
      </c>
      <c r="AG15" s="21" t="s">
        <v>379</v>
      </c>
      <c r="AH15" s="21" t="s">
        <v>379</v>
      </c>
      <c r="AI15" s="30">
        <v>180</v>
      </c>
      <c r="AJ15" s="22">
        <f t="shared" si="3"/>
        <v>0.45</v>
      </c>
      <c r="AK15" s="21" t="s">
        <v>379</v>
      </c>
      <c r="AL15" s="30" t="s">
        <v>452</v>
      </c>
      <c r="AM15" s="30" t="s">
        <v>387</v>
      </c>
      <c r="AN15" s="21" t="s">
        <v>379</v>
      </c>
      <c r="AO15" s="21" t="s">
        <v>379</v>
      </c>
      <c r="AP15" s="21" t="s">
        <v>379</v>
      </c>
      <c r="AQ15" s="21" t="s">
        <v>379</v>
      </c>
      <c r="AR15" s="21" t="s">
        <v>379</v>
      </c>
      <c r="AS15" s="21" t="s">
        <v>379</v>
      </c>
      <c r="AT15" s="21" t="s">
        <v>453</v>
      </c>
      <c r="AU15" s="21" t="s">
        <v>379</v>
      </c>
      <c r="AV15" s="21">
        <v>60</v>
      </c>
      <c r="AW15" s="21" t="s">
        <v>379</v>
      </c>
      <c r="AX15" s="21">
        <v>13.8</v>
      </c>
      <c r="AY15" s="21">
        <v>460</v>
      </c>
      <c r="AZ15" s="21" t="s">
        <v>379</v>
      </c>
      <c r="BA15" s="21">
        <v>5.8999999999999997E-2</v>
      </c>
      <c r="BB15" s="21">
        <v>2.3199999999999998</v>
      </c>
      <c r="BC15" s="23">
        <f t="shared" ref="BC15:BC18" si="14">SUM(S15:X15)/(Y15)</f>
        <v>0.5</v>
      </c>
      <c r="BD15" s="24">
        <f t="shared" ref="BD15:BD17" si="15">SUM((Z15-O15)/Z15)</f>
        <v>0.54545454545454541</v>
      </c>
      <c r="BE15" s="24">
        <f t="shared" ref="BE15:BE18" si="16">SUM((Z15-R15)/Z15)</f>
        <v>0.57954545454545459</v>
      </c>
      <c r="BF15" s="24"/>
      <c r="BG15" s="24"/>
      <c r="BH15" s="29"/>
      <c r="BI15" s="29"/>
      <c r="BJ15" s="29"/>
      <c r="BK15" s="29"/>
      <c r="BL15" s="29"/>
    </row>
    <row r="16" spans="1:64" s="25" customFormat="1" ht="64.5">
      <c r="B16" s="26"/>
      <c r="C16" s="21"/>
      <c r="D16" s="21"/>
      <c r="E16" s="96" t="s">
        <v>454</v>
      </c>
      <c r="F16" s="99" t="s">
        <v>455</v>
      </c>
      <c r="G16" s="30" t="s">
        <v>82</v>
      </c>
      <c r="H16" s="30" t="s">
        <v>456</v>
      </c>
      <c r="I16" s="21">
        <v>3760</v>
      </c>
      <c r="J16" s="21" t="s">
        <v>457</v>
      </c>
      <c r="K16" s="30" t="s">
        <v>458</v>
      </c>
      <c r="L16" s="21" t="s">
        <v>378</v>
      </c>
      <c r="M16" s="30" t="s">
        <v>449</v>
      </c>
      <c r="N16" s="21" t="s">
        <v>439</v>
      </c>
      <c r="O16" s="21">
        <v>200</v>
      </c>
      <c r="P16" s="30" t="s">
        <v>450</v>
      </c>
      <c r="Q16" s="27">
        <f t="shared" ref="Q16:Q17" si="17">SUM(SUM(O16*0.075))</f>
        <v>15</v>
      </c>
      <c r="R16" s="21">
        <f t="shared" si="12"/>
        <v>185</v>
      </c>
      <c r="S16" s="21">
        <v>0</v>
      </c>
      <c r="T16" s="21" t="s">
        <v>379</v>
      </c>
      <c r="U16" s="21">
        <v>200</v>
      </c>
      <c r="V16" s="30" t="s">
        <v>382</v>
      </c>
      <c r="W16" s="21">
        <v>0</v>
      </c>
      <c r="X16" s="21" t="s">
        <v>379</v>
      </c>
      <c r="Y16" s="22">
        <f t="shared" si="13"/>
        <v>400</v>
      </c>
      <c r="Z16" s="28">
        <f>VLOOKUP(L16,Lists!$B:$D, 2, FALSE)</f>
        <v>440</v>
      </c>
      <c r="AA16" s="30">
        <v>1120</v>
      </c>
      <c r="AB16" s="30" t="s">
        <v>383</v>
      </c>
      <c r="AC16" s="30">
        <v>652</v>
      </c>
      <c r="AD16" s="30" t="s">
        <v>451</v>
      </c>
      <c r="AE16" s="21" t="s">
        <v>379</v>
      </c>
      <c r="AF16" s="21" t="s">
        <v>379</v>
      </c>
      <c r="AG16" s="21" t="s">
        <v>379</v>
      </c>
      <c r="AH16" s="21" t="s">
        <v>379</v>
      </c>
      <c r="AI16" s="30">
        <v>180</v>
      </c>
      <c r="AJ16" s="22">
        <f t="shared" si="3"/>
        <v>0.45</v>
      </c>
      <c r="AK16" s="21" t="s">
        <v>379</v>
      </c>
      <c r="AL16" s="30" t="s">
        <v>452</v>
      </c>
      <c r="AM16" s="30" t="s">
        <v>387</v>
      </c>
      <c r="AN16" s="21" t="s">
        <v>379</v>
      </c>
      <c r="AO16" s="21" t="s">
        <v>379</v>
      </c>
      <c r="AP16" s="21" t="s">
        <v>379</v>
      </c>
      <c r="AQ16" s="21" t="s">
        <v>379</v>
      </c>
      <c r="AR16" s="21" t="s">
        <v>379</v>
      </c>
      <c r="AS16" s="21" t="s">
        <v>379</v>
      </c>
      <c r="AT16" s="21" t="s">
        <v>453</v>
      </c>
      <c r="AU16" s="21" t="s">
        <v>379</v>
      </c>
      <c r="AV16" s="21">
        <v>90</v>
      </c>
      <c r="AW16" s="21" t="s">
        <v>379</v>
      </c>
      <c r="AX16" s="21">
        <v>13.8</v>
      </c>
      <c r="AY16" s="21">
        <v>460</v>
      </c>
      <c r="AZ16" s="21" t="s">
        <v>379</v>
      </c>
      <c r="BA16" s="21">
        <v>5.8999999999999997E-2</v>
      </c>
      <c r="BB16" s="21">
        <v>2.3199999999999998</v>
      </c>
      <c r="BC16" s="23">
        <f t="shared" si="14"/>
        <v>0.5</v>
      </c>
      <c r="BD16" s="24">
        <f t="shared" si="15"/>
        <v>0.54545454545454541</v>
      </c>
      <c r="BE16" s="24">
        <f t="shared" si="16"/>
        <v>0.57954545454545459</v>
      </c>
      <c r="BF16" s="24"/>
      <c r="BG16" s="24"/>
      <c r="BH16" s="29"/>
      <c r="BI16" s="29" t="s">
        <v>390</v>
      </c>
      <c r="BJ16" s="29"/>
      <c r="BK16" s="29"/>
      <c r="BL16" s="29"/>
    </row>
    <row r="17" spans="2:64" s="25" customFormat="1" ht="64.5">
      <c r="B17" s="26"/>
      <c r="C17" s="21"/>
      <c r="D17" s="21"/>
      <c r="E17" s="96" t="s">
        <v>459</v>
      </c>
      <c r="F17" s="99" t="s">
        <v>460</v>
      </c>
      <c r="G17" s="30" t="s">
        <v>82</v>
      </c>
      <c r="H17" s="30" t="s">
        <v>461</v>
      </c>
      <c r="I17" s="21">
        <v>3878</v>
      </c>
      <c r="J17" s="21" t="s">
        <v>462</v>
      </c>
      <c r="K17" s="30" t="s">
        <v>458</v>
      </c>
      <c r="L17" s="21" t="s">
        <v>378</v>
      </c>
      <c r="M17" s="30" t="s">
        <v>449</v>
      </c>
      <c r="N17" s="21" t="s">
        <v>439</v>
      </c>
      <c r="O17" s="21">
        <v>300</v>
      </c>
      <c r="P17" s="30" t="s">
        <v>463</v>
      </c>
      <c r="Q17" s="27">
        <f t="shared" si="17"/>
        <v>22.5</v>
      </c>
      <c r="R17" s="21">
        <f t="shared" si="12"/>
        <v>277.5</v>
      </c>
      <c r="S17" s="21">
        <v>100</v>
      </c>
      <c r="T17" s="30" t="s">
        <v>464</v>
      </c>
      <c r="U17" s="21" t="s">
        <v>379</v>
      </c>
      <c r="V17" s="21" t="s">
        <v>379</v>
      </c>
      <c r="W17" s="21">
        <v>0</v>
      </c>
      <c r="X17" s="21" t="s">
        <v>379</v>
      </c>
      <c r="Y17" s="22">
        <f t="shared" si="13"/>
        <v>400</v>
      </c>
      <c r="Z17" s="28">
        <f>VLOOKUP(L17,Lists!$B:$D, 2, FALSE)</f>
        <v>440</v>
      </c>
      <c r="AA17" s="30">
        <v>1080</v>
      </c>
      <c r="AB17" s="30" t="s">
        <v>383</v>
      </c>
      <c r="AC17" s="30">
        <v>673</v>
      </c>
      <c r="AD17" s="30" t="s">
        <v>465</v>
      </c>
      <c r="AE17" s="21" t="s">
        <v>379</v>
      </c>
      <c r="AF17" s="21" t="s">
        <v>379</v>
      </c>
      <c r="AG17" s="21" t="s">
        <v>379</v>
      </c>
      <c r="AH17" s="21" t="s">
        <v>379</v>
      </c>
      <c r="AI17" s="30">
        <v>180</v>
      </c>
      <c r="AJ17" s="22">
        <f t="shared" si="3"/>
        <v>0.45</v>
      </c>
      <c r="AK17" s="21" t="s">
        <v>379</v>
      </c>
      <c r="AL17" s="30" t="s">
        <v>452</v>
      </c>
      <c r="AM17" s="30" t="s">
        <v>387</v>
      </c>
      <c r="AN17" s="21" t="s">
        <v>379</v>
      </c>
      <c r="AO17" s="30" t="s">
        <v>466</v>
      </c>
      <c r="AP17" s="21" t="s">
        <v>379</v>
      </c>
      <c r="AQ17" s="21" t="s">
        <v>379</v>
      </c>
      <c r="AR17" s="21" t="s">
        <v>379</v>
      </c>
      <c r="AS17" s="21" t="s">
        <v>379</v>
      </c>
      <c r="AT17" s="21" t="s">
        <v>467</v>
      </c>
      <c r="AU17" s="21" t="s">
        <v>379</v>
      </c>
      <c r="AV17" s="21">
        <v>90</v>
      </c>
      <c r="AW17" s="21" t="s">
        <v>379</v>
      </c>
      <c r="AX17" s="21">
        <v>11.6</v>
      </c>
      <c r="AY17" s="21">
        <v>520</v>
      </c>
      <c r="AZ17" s="21" t="s">
        <v>379</v>
      </c>
      <c r="BA17" s="21">
        <v>7.1999999999999995E-2</v>
      </c>
      <c r="BB17" s="21">
        <v>2.4</v>
      </c>
      <c r="BC17" s="23">
        <f t="shared" si="14"/>
        <v>0.25</v>
      </c>
      <c r="BD17" s="24">
        <f t="shared" si="15"/>
        <v>0.31818181818181818</v>
      </c>
      <c r="BE17" s="24">
        <f t="shared" si="16"/>
        <v>0.36931818181818182</v>
      </c>
      <c r="BF17" s="24"/>
      <c r="BG17" s="24"/>
      <c r="BH17" s="29"/>
      <c r="BI17" s="29" t="s">
        <v>390</v>
      </c>
      <c r="BJ17" s="29"/>
      <c r="BK17" s="29"/>
      <c r="BL17" s="29"/>
    </row>
    <row r="18" spans="2:64" s="25" customFormat="1" ht="48">
      <c r="B18" s="26"/>
      <c r="C18" s="21"/>
      <c r="D18" s="21"/>
      <c r="E18" s="96" t="s">
        <v>468</v>
      </c>
      <c r="F18" s="99" t="s">
        <v>197</v>
      </c>
      <c r="G18" s="30" t="s">
        <v>82</v>
      </c>
      <c r="H18" s="30" t="s">
        <v>396</v>
      </c>
      <c r="I18" s="21" t="s">
        <v>379</v>
      </c>
      <c r="J18" s="21" t="s">
        <v>379</v>
      </c>
      <c r="K18" s="30" t="s">
        <v>469</v>
      </c>
      <c r="L18" s="21" t="s">
        <v>399</v>
      </c>
      <c r="M18" s="30" t="s">
        <v>470</v>
      </c>
      <c r="N18" s="21" t="s">
        <v>398</v>
      </c>
      <c r="O18" s="21">
        <v>258</v>
      </c>
      <c r="P18" s="30" t="s">
        <v>471</v>
      </c>
      <c r="Q18" s="27">
        <f>SUM(SUM(O18*0.075))</f>
        <v>19.349999999999998</v>
      </c>
      <c r="R18" s="21">
        <f t="shared" si="12"/>
        <v>238.65</v>
      </c>
      <c r="S18" s="21">
        <v>121</v>
      </c>
      <c r="T18" s="30" t="s">
        <v>472</v>
      </c>
      <c r="U18" s="21">
        <v>106</v>
      </c>
      <c r="V18" s="30" t="s">
        <v>473</v>
      </c>
      <c r="W18" s="21">
        <v>0</v>
      </c>
      <c r="X18" s="21" t="s">
        <v>379</v>
      </c>
      <c r="Y18" s="22">
        <f t="shared" si="13"/>
        <v>485</v>
      </c>
      <c r="Z18" s="28">
        <f>VLOOKUP(L18,Lists!$B:$D, 2, FALSE)</f>
        <v>550</v>
      </c>
      <c r="AA18" s="30">
        <v>737</v>
      </c>
      <c r="AB18" s="30" t="s">
        <v>474</v>
      </c>
      <c r="AC18" s="30">
        <v>333</v>
      </c>
      <c r="AD18" s="30" t="s">
        <v>475</v>
      </c>
      <c r="AE18" s="30">
        <v>444</v>
      </c>
      <c r="AF18" s="30" t="s">
        <v>476</v>
      </c>
      <c r="AG18" s="21">
        <v>217</v>
      </c>
      <c r="AH18" s="30" t="s">
        <v>477</v>
      </c>
      <c r="AI18" s="30">
        <v>170</v>
      </c>
      <c r="AJ18" s="33">
        <f t="shared" si="3"/>
        <v>0.35051546391752575</v>
      </c>
      <c r="AK18" s="30" t="s">
        <v>478</v>
      </c>
      <c r="AL18" s="21" t="s">
        <v>379</v>
      </c>
      <c r="AM18" s="21" t="s">
        <v>379</v>
      </c>
      <c r="AN18" s="21" t="s">
        <v>379</v>
      </c>
      <c r="AO18" s="30" t="s">
        <v>479</v>
      </c>
      <c r="AP18" s="21" t="s">
        <v>379</v>
      </c>
      <c r="AQ18" s="21" t="s">
        <v>379</v>
      </c>
      <c r="AR18" s="21" t="s">
        <v>379</v>
      </c>
      <c r="AS18" s="30" t="s">
        <v>480</v>
      </c>
      <c r="AT18" s="21">
        <v>220</v>
      </c>
      <c r="AU18" s="21">
        <v>220</v>
      </c>
      <c r="AV18" s="21">
        <v>90</v>
      </c>
      <c r="AW18" s="21" t="s">
        <v>379</v>
      </c>
      <c r="AX18" s="21" t="s">
        <v>379</v>
      </c>
      <c r="AY18" s="21" t="s">
        <v>379</v>
      </c>
      <c r="AZ18" s="21">
        <v>460</v>
      </c>
      <c r="BA18" s="21">
        <v>5.0000000000000001E-3</v>
      </c>
      <c r="BB18" s="21">
        <v>0.69</v>
      </c>
      <c r="BC18" s="23">
        <f t="shared" si="14"/>
        <v>0.46804123711340206</v>
      </c>
      <c r="BD18" s="24">
        <f>SUM((Z18-O18)/Z18)</f>
        <v>0.53090909090909089</v>
      </c>
      <c r="BE18" s="24">
        <f t="shared" si="16"/>
        <v>0.56609090909090909</v>
      </c>
      <c r="BF18" s="24"/>
      <c r="BG18" s="24"/>
      <c r="BH18" s="29"/>
      <c r="BI18" s="29"/>
      <c r="BJ18" s="29"/>
      <c r="BK18" s="29"/>
      <c r="BL18" s="29"/>
    </row>
    <row r="19" spans="2:64" ht="127.5">
      <c r="B19" s="26"/>
      <c r="C19" s="21"/>
      <c r="D19" s="21"/>
      <c r="E19" s="96" t="s">
        <v>481</v>
      </c>
      <c r="F19" s="99" t="s">
        <v>214</v>
      </c>
      <c r="G19" s="30" t="s">
        <v>82</v>
      </c>
      <c r="H19" s="30" t="s">
        <v>482</v>
      </c>
      <c r="I19" s="21">
        <v>2413</v>
      </c>
      <c r="J19" s="21" t="s">
        <v>483</v>
      </c>
      <c r="K19" s="30" t="s">
        <v>484</v>
      </c>
      <c r="L19" s="21" t="s">
        <v>378</v>
      </c>
      <c r="M19" s="30" t="s">
        <v>449</v>
      </c>
      <c r="N19" s="21" t="s">
        <v>439</v>
      </c>
      <c r="O19" s="21">
        <v>230</v>
      </c>
      <c r="P19" s="30" t="s">
        <v>485</v>
      </c>
      <c r="Q19" s="27">
        <f t="shared" ref="Q19:Q20" si="18">SUM(SUM(O19*0.075))</f>
        <v>17.25</v>
      </c>
      <c r="R19" s="21">
        <f t="shared" ref="R19:R20" si="19">SUM(O19-Q19)</f>
        <v>212.75</v>
      </c>
      <c r="S19" s="21">
        <v>0</v>
      </c>
      <c r="T19" s="21" t="s">
        <v>379</v>
      </c>
      <c r="U19" s="21">
        <v>230</v>
      </c>
      <c r="V19" s="30" t="s">
        <v>486</v>
      </c>
      <c r="W19" s="21">
        <v>0</v>
      </c>
      <c r="X19" s="21" t="s">
        <v>379</v>
      </c>
      <c r="Y19" s="22">
        <f t="shared" ref="Y19:Y20" si="20">SUM(O19,S19,U19,W19)</f>
        <v>460</v>
      </c>
      <c r="Z19" s="28">
        <f>VLOOKUP(L19,Lists!$B:$D, 2, FALSE)</f>
        <v>440</v>
      </c>
      <c r="AA19" s="30">
        <v>825</v>
      </c>
      <c r="AB19" s="30" t="s">
        <v>383</v>
      </c>
      <c r="AC19" s="30">
        <v>835</v>
      </c>
      <c r="AD19" s="30" t="s">
        <v>465</v>
      </c>
      <c r="AE19" s="21" t="s">
        <v>379</v>
      </c>
      <c r="AF19" s="21" t="s">
        <v>379</v>
      </c>
      <c r="AG19" s="21" t="s">
        <v>379</v>
      </c>
      <c r="AH19" s="21" t="s">
        <v>379</v>
      </c>
      <c r="AI19" s="30">
        <v>195</v>
      </c>
      <c r="AJ19" s="33">
        <f t="shared" ref="AJ19" si="21">SUM(AI19/Y19)</f>
        <v>0.42391304347826086</v>
      </c>
      <c r="AK19" s="21" t="s">
        <v>379</v>
      </c>
      <c r="AL19" s="21" t="s">
        <v>379</v>
      </c>
      <c r="AM19" s="30" t="s">
        <v>487</v>
      </c>
      <c r="AN19" s="21" t="s">
        <v>379</v>
      </c>
      <c r="AO19" s="30" t="s">
        <v>488</v>
      </c>
      <c r="AP19" s="30" t="s">
        <v>489</v>
      </c>
      <c r="AQ19" s="30" t="s">
        <v>490</v>
      </c>
      <c r="AR19" s="21" t="s">
        <v>379</v>
      </c>
      <c r="AS19" s="21" t="s">
        <v>379</v>
      </c>
      <c r="AT19" s="21" t="s">
        <v>491</v>
      </c>
      <c r="AU19" s="21" t="s">
        <v>379</v>
      </c>
      <c r="AV19" s="21" t="s">
        <v>492</v>
      </c>
      <c r="AW19" s="21">
        <v>10</v>
      </c>
      <c r="AX19" s="21" t="s">
        <v>379</v>
      </c>
      <c r="AY19" s="21" t="s">
        <v>379</v>
      </c>
      <c r="AZ19" s="21" t="s">
        <v>379</v>
      </c>
      <c r="BA19" s="21" t="s">
        <v>379</v>
      </c>
      <c r="BB19" s="21" t="s">
        <v>379</v>
      </c>
      <c r="BC19" s="23">
        <f t="shared" ref="BC19:BC20" si="22">SUM(S19:X19)/(Y19)</f>
        <v>0.5</v>
      </c>
      <c r="BD19" s="24">
        <f t="shared" ref="BD19:BD20" si="23">SUM((Z19-O19)/Z19)</f>
        <v>0.47727272727272729</v>
      </c>
      <c r="BE19" s="24">
        <f t="shared" ref="BE19:BE20" si="24">SUM((Z19-R19)/Z19)</f>
        <v>0.51647727272727273</v>
      </c>
      <c r="BF19" s="24"/>
      <c r="BG19" s="24"/>
      <c r="BH19" s="29"/>
      <c r="BI19" s="29" t="s">
        <v>493</v>
      </c>
      <c r="BJ19" s="29"/>
      <c r="BK19" s="29"/>
      <c r="BL19" s="29"/>
    </row>
    <row r="20" spans="2:64" ht="24">
      <c r="B20" s="26"/>
      <c r="C20" s="21"/>
      <c r="D20" s="21"/>
      <c r="E20" s="96" t="s">
        <v>494</v>
      </c>
      <c r="F20" s="99" t="s">
        <v>495</v>
      </c>
      <c r="G20" s="30" t="s">
        <v>82</v>
      </c>
      <c r="H20" s="30" t="s">
        <v>147</v>
      </c>
      <c r="I20" s="21">
        <v>141772</v>
      </c>
      <c r="J20" s="21">
        <v>141772</v>
      </c>
      <c r="K20" s="21" t="s">
        <v>496</v>
      </c>
      <c r="L20" s="21" t="s">
        <v>378</v>
      </c>
      <c r="M20" s="30" t="s">
        <v>449</v>
      </c>
      <c r="N20" s="21" t="s">
        <v>439</v>
      </c>
      <c r="O20" s="21">
        <v>205</v>
      </c>
      <c r="P20" s="30" t="s">
        <v>497</v>
      </c>
      <c r="Q20" s="27">
        <f t="shared" si="18"/>
        <v>15.375</v>
      </c>
      <c r="R20" s="21">
        <f t="shared" si="19"/>
        <v>189.625</v>
      </c>
      <c r="S20" s="21">
        <v>115</v>
      </c>
      <c r="T20" s="21" t="s">
        <v>498</v>
      </c>
      <c r="U20" s="21">
        <v>140</v>
      </c>
      <c r="V20" s="30" t="s">
        <v>499</v>
      </c>
      <c r="W20" s="21">
        <v>0</v>
      </c>
      <c r="X20" s="21" t="s">
        <v>379</v>
      </c>
      <c r="Y20" s="22">
        <f t="shared" si="20"/>
        <v>460</v>
      </c>
      <c r="Z20" s="28">
        <f>VLOOKUP(L20,Lists!$B:$D, 2, FALSE)</f>
        <v>440</v>
      </c>
      <c r="AA20" s="30" t="s">
        <v>449</v>
      </c>
      <c r="AB20" s="21" t="s">
        <v>379</v>
      </c>
      <c r="AC20" s="21" t="s">
        <v>379</v>
      </c>
      <c r="AD20" s="21" t="s">
        <v>379</v>
      </c>
      <c r="AE20" s="21" t="s">
        <v>379</v>
      </c>
      <c r="AF20" s="21" t="s">
        <v>379</v>
      </c>
      <c r="AG20" s="21" t="s">
        <v>379</v>
      </c>
      <c r="AH20" s="21" t="s">
        <v>379</v>
      </c>
      <c r="AI20" s="30" t="s">
        <v>449</v>
      </c>
      <c r="AJ20" s="22">
        <v>0.41</v>
      </c>
      <c r="AK20" s="30" t="s">
        <v>449</v>
      </c>
      <c r="AL20" s="30" t="s">
        <v>449</v>
      </c>
      <c r="AM20" s="30" t="s">
        <v>449</v>
      </c>
      <c r="AN20" s="30" t="s">
        <v>449</v>
      </c>
      <c r="AO20" s="30" t="s">
        <v>449</v>
      </c>
      <c r="AP20" s="30" t="s">
        <v>449</v>
      </c>
      <c r="AQ20" s="30" t="s">
        <v>449</v>
      </c>
      <c r="AR20" s="30" t="s">
        <v>449</v>
      </c>
      <c r="AS20" s="30" t="s">
        <v>449</v>
      </c>
      <c r="AT20" s="21" t="s">
        <v>500</v>
      </c>
      <c r="AU20" s="21" t="s">
        <v>379</v>
      </c>
      <c r="AV20" s="21" t="s">
        <v>379</v>
      </c>
      <c r="AW20" s="21" t="s">
        <v>379</v>
      </c>
      <c r="AX20" s="21" t="s">
        <v>379</v>
      </c>
      <c r="AY20" s="21" t="s">
        <v>379</v>
      </c>
      <c r="AZ20" s="21">
        <v>650</v>
      </c>
      <c r="BA20" s="21" t="s">
        <v>379</v>
      </c>
      <c r="BB20" s="21" t="s">
        <v>379</v>
      </c>
      <c r="BC20" s="23">
        <f t="shared" si="22"/>
        <v>0.55434782608695654</v>
      </c>
      <c r="BD20" s="24">
        <f t="shared" si="23"/>
        <v>0.53409090909090906</v>
      </c>
      <c r="BE20" s="24">
        <f t="shared" si="24"/>
        <v>0.56903409090909096</v>
      </c>
      <c r="BF20" s="95">
        <v>229</v>
      </c>
      <c r="BG20" s="24"/>
      <c r="BH20" s="29"/>
      <c r="BI20" s="29"/>
      <c r="BJ20" s="29"/>
      <c r="BK20" s="29"/>
      <c r="BL20" s="29"/>
    </row>
    <row r="21" spans="2:64" ht="24">
      <c r="B21" s="26"/>
      <c r="C21" s="21"/>
      <c r="D21" s="21"/>
      <c r="E21" s="96" t="s">
        <v>494</v>
      </c>
      <c r="F21" s="99" t="s">
        <v>501</v>
      </c>
      <c r="G21" s="30" t="s">
        <v>82</v>
      </c>
      <c r="H21" s="30" t="s">
        <v>147</v>
      </c>
      <c r="I21" s="21">
        <v>141778</v>
      </c>
      <c r="J21" s="21">
        <v>141778</v>
      </c>
      <c r="K21" s="21" t="s">
        <v>502</v>
      </c>
      <c r="L21" s="21" t="s">
        <v>399</v>
      </c>
      <c r="M21" s="30" t="s">
        <v>449</v>
      </c>
      <c r="N21" s="21" t="s">
        <v>398</v>
      </c>
      <c r="O21" s="21">
        <v>215</v>
      </c>
      <c r="P21" s="30" t="s">
        <v>497</v>
      </c>
      <c r="Q21" s="27">
        <f t="shared" ref="Q21:Q30" si="25">SUM(SUM(O21*0.075))</f>
        <v>16.125</v>
      </c>
      <c r="R21" s="21">
        <f t="shared" ref="R21:R30" si="26">SUM(O21-Q21)</f>
        <v>198.875</v>
      </c>
      <c r="S21" s="21">
        <v>150</v>
      </c>
      <c r="T21" s="21" t="s">
        <v>498</v>
      </c>
      <c r="U21" s="21">
        <v>125</v>
      </c>
      <c r="V21" s="30" t="s">
        <v>499</v>
      </c>
      <c r="W21" s="21">
        <v>0</v>
      </c>
      <c r="X21" s="21" t="s">
        <v>379</v>
      </c>
      <c r="Y21" s="22">
        <f t="shared" ref="Y21:Y30" si="27">SUM(O21,S21,U21,W21)</f>
        <v>490</v>
      </c>
      <c r="Z21" s="28">
        <f>VLOOKUP(L21,Lists!$B:$D, 2, FALSE)</f>
        <v>550</v>
      </c>
      <c r="AA21" s="30" t="s">
        <v>449</v>
      </c>
      <c r="AB21" s="21" t="s">
        <v>379</v>
      </c>
      <c r="AC21" s="21" t="s">
        <v>379</v>
      </c>
      <c r="AD21" s="21" t="s">
        <v>379</v>
      </c>
      <c r="AE21" s="21" t="s">
        <v>379</v>
      </c>
      <c r="AF21" s="21" t="s">
        <v>379</v>
      </c>
      <c r="AG21" s="21" t="s">
        <v>379</v>
      </c>
      <c r="AH21" s="21" t="s">
        <v>379</v>
      </c>
      <c r="AI21" s="30" t="s">
        <v>449</v>
      </c>
      <c r="AJ21" s="22">
        <v>0.4</v>
      </c>
      <c r="AK21" s="30" t="s">
        <v>449</v>
      </c>
      <c r="AL21" s="30" t="s">
        <v>449</v>
      </c>
      <c r="AM21" s="30" t="s">
        <v>449</v>
      </c>
      <c r="AN21" s="30" t="s">
        <v>449</v>
      </c>
      <c r="AO21" s="30" t="s">
        <v>449</v>
      </c>
      <c r="AP21" s="30" t="s">
        <v>449</v>
      </c>
      <c r="AQ21" s="30" t="s">
        <v>449</v>
      </c>
      <c r="AR21" s="30" t="s">
        <v>449</v>
      </c>
      <c r="AS21" s="30" t="s">
        <v>449</v>
      </c>
      <c r="AT21" s="21" t="s">
        <v>503</v>
      </c>
      <c r="AU21" s="21" t="s">
        <v>379</v>
      </c>
      <c r="AV21" s="21" t="s">
        <v>379</v>
      </c>
      <c r="AW21" s="21" t="s">
        <v>379</v>
      </c>
      <c r="AX21" s="21" t="s">
        <v>379</v>
      </c>
      <c r="AY21" s="21" t="s">
        <v>379</v>
      </c>
      <c r="AZ21" s="21">
        <v>650</v>
      </c>
      <c r="BA21" s="21" t="s">
        <v>379</v>
      </c>
      <c r="BB21" s="21" t="s">
        <v>379</v>
      </c>
      <c r="BC21" s="23">
        <f t="shared" ref="BC21:BC30" si="28">SUM(S21:X21)/(Y21)</f>
        <v>0.56122448979591832</v>
      </c>
      <c r="BD21" s="24">
        <f t="shared" ref="BD21:BD30" si="29">SUM((Z21-O21)/Z21)</f>
        <v>0.60909090909090913</v>
      </c>
      <c r="BE21" s="24">
        <f t="shared" ref="BE21:BE30" si="30">SUM((Z21-R21)/Z21)</f>
        <v>0.63840909090909093</v>
      </c>
      <c r="BF21" s="95">
        <v>236</v>
      </c>
      <c r="BG21" s="24"/>
      <c r="BH21" s="29"/>
      <c r="BI21" s="29"/>
      <c r="BJ21" s="29"/>
      <c r="BK21" s="29"/>
      <c r="BL21" s="29"/>
    </row>
    <row r="22" spans="2:64" ht="36">
      <c r="B22" s="26"/>
      <c r="C22" s="21"/>
      <c r="D22" s="21"/>
      <c r="E22" s="96" t="s">
        <v>504</v>
      </c>
      <c r="F22" s="99" t="s">
        <v>505</v>
      </c>
      <c r="G22" s="30" t="s">
        <v>82</v>
      </c>
      <c r="H22" s="30" t="s">
        <v>147</v>
      </c>
      <c r="I22" s="21" t="s">
        <v>506</v>
      </c>
      <c r="J22" s="21" t="s">
        <v>506</v>
      </c>
      <c r="K22" s="21" t="s">
        <v>507</v>
      </c>
      <c r="L22" s="21" t="s">
        <v>399</v>
      </c>
      <c r="M22" s="30" t="s">
        <v>449</v>
      </c>
      <c r="N22" s="21" t="s">
        <v>398</v>
      </c>
      <c r="O22" s="21">
        <v>215</v>
      </c>
      <c r="P22" s="30" t="s">
        <v>508</v>
      </c>
      <c r="Q22" s="27">
        <f t="shared" si="25"/>
        <v>16.125</v>
      </c>
      <c r="R22" s="21">
        <f t="shared" si="26"/>
        <v>198.875</v>
      </c>
      <c r="S22" s="21">
        <v>150</v>
      </c>
      <c r="T22" s="30" t="s">
        <v>509</v>
      </c>
      <c r="U22" s="21">
        <v>125</v>
      </c>
      <c r="V22" s="30" t="s">
        <v>510</v>
      </c>
      <c r="W22" s="21">
        <v>0</v>
      </c>
      <c r="X22" s="21" t="s">
        <v>379</v>
      </c>
      <c r="Y22" s="22">
        <f t="shared" si="27"/>
        <v>490</v>
      </c>
      <c r="Z22" s="28">
        <f>VLOOKUP(L22,Lists!$B:$D, 2, FALSE)</f>
        <v>550</v>
      </c>
      <c r="AA22" s="30">
        <v>790</v>
      </c>
      <c r="AB22" s="30" t="s">
        <v>511</v>
      </c>
      <c r="AC22" s="30">
        <v>340</v>
      </c>
      <c r="AD22" s="30" t="s">
        <v>512</v>
      </c>
      <c r="AE22" s="30">
        <v>330</v>
      </c>
      <c r="AF22" s="30" t="s">
        <v>513</v>
      </c>
      <c r="AG22" s="21">
        <v>220</v>
      </c>
      <c r="AH22" s="30" t="s">
        <v>514</v>
      </c>
      <c r="AI22" s="30">
        <v>196</v>
      </c>
      <c r="AJ22" s="22">
        <f t="shared" ref="AJ22:AJ30" si="31">SUM(AI22/Y22)</f>
        <v>0.4</v>
      </c>
      <c r="AK22" s="21" t="s">
        <v>379</v>
      </c>
      <c r="AL22" s="21" t="s">
        <v>379</v>
      </c>
      <c r="AM22" s="30" t="s">
        <v>515</v>
      </c>
      <c r="AN22" s="21" t="s">
        <v>379</v>
      </c>
      <c r="AO22" s="21" t="s">
        <v>379</v>
      </c>
      <c r="AP22" s="21" t="s">
        <v>379</v>
      </c>
      <c r="AQ22" s="30" t="s">
        <v>516</v>
      </c>
      <c r="AR22" s="21" t="s">
        <v>379</v>
      </c>
      <c r="AS22" s="30" t="s">
        <v>517</v>
      </c>
      <c r="AT22" s="21">
        <v>100</v>
      </c>
      <c r="AU22" s="30" t="s">
        <v>449</v>
      </c>
      <c r="AV22" s="30" t="s">
        <v>449</v>
      </c>
      <c r="AW22" s="30" t="s">
        <v>449</v>
      </c>
      <c r="AX22" s="30" t="s">
        <v>449</v>
      </c>
      <c r="AY22" s="30" t="s">
        <v>449</v>
      </c>
      <c r="AZ22" s="30" t="s">
        <v>449</v>
      </c>
      <c r="BA22" s="30" t="s">
        <v>449</v>
      </c>
      <c r="BB22" s="30" t="s">
        <v>449</v>
      </c>
      <c r="BC22" s="23">
        <f t="shared" si="28"/>
        <v>0.56122448979591832</v>
      </c>
      <c r="BD22" s="24">
        <f t="shared" si="29"/>
        <v>0.60909090909090913</v>
      </c>
      <c r="BE22" s="24">
        <f t="shared" si="30"/>
        <v>0.63840909090909093</v>
      </c>
      <c r="BF22" s="24"/>
      <c r="BG22" s="24"/>
      <c r="BH22" s="29"/>
      <c r="BI22" s="29"/>
      <c r="BJ22" s="29"/>
      <c r="BK22" s="29"/>
      <c r="BL22" s="29"/>
    </row>
    <row r="23" spans="2:64" ht="63.75">
      <c r="B23" s="26"/>
      <c r="C23" s="21"/>
      <c r="D23" s="21"/>
      <c r="E23" s="96" t="s">
        <v>518</v>
      </c>
      <c r="F23" s="99" t="s">
        <v>519</v>
      </c>
      <c r="G23" s="30" t="s">
        <v>82</v>
      </c>
      <c r="H23" s="30" t="s">
        <v>520</v>
      </c>
      <c r="I23" s="21">
        <v>2636</v>
      </c>
      <c r="J23" s="21" t="s">
        <v>521</v>
      </c>
      <c r="K23" s="30" t="s">
        <v>522</v>
      </c>
      <c r="L23" s="21" t="s">
        <v>378</v>
      </c>
      <c r="M23" s="30" t="s">
        <v>449</v>
      </c>
      <c r="N23" s="21" t="s">
        <v>439</v>
      </c>
      <c r="O23" s="21">
        <v>330</v>
      </c>
      <c r="P23" s="30" t="s">
        <v>523</v>
      </c>
      <c r="Q23" s="27">
        <f t="shared" si="25"/>
        <v>24.75</v>
      </c>
      <c r="R23" s="21">
        <f t="shared" si="26"/>
        <v>305.25</v>
      </c>
      <c r="S23" s="21">
        <v>70</v>
      </c>
      <c r="T23" s="30" t="s">
        <v>524</v>
      </c>
      <c r="U23" s="21">
        <v>0</v>
      </c>
      <c r="V23" s="21" t="s">
        <v>379</v>
      </c>
      <c r="W23" s="21">
        <v>40</v>
      </c>
      <c r="X23" s="30" t="s">
        <v>525</v>
      </c>
      <c r="Y23" s="22">
        <f t="shared" si="27"/>
        <v>440</v>
      </c>
      <c r="Z23" s="28">
        <f>VLOOKUP(L23,Lists!$B:$D, 2, FALSE)</f>
        <v>440</v>
      </c>
      <c r="AA23" s="30">
        <v>720</v>
      </c>
      <c r="AB23" s="30" t="s">
        <v>526</v>
      </c>
      <c r="AC23" s="30">
        <v>964</v>
      </c>
      <c r="AD23" s="30" t="s">
        <v>527</v>
      </c>
      <c r="AE23" s="21" t="s">
        <v>379</v>
      </c>
      <c r="AF23" s="21" t="s">
        <v>379</v>
      </c>
      <c r="AG23" s="21" t="s">
        <v>379</v>
      </c>
      <c r="AH23" s="21" t="s">
        <v>379</v>
      </c>
      <c r="AI23" s="30">
        <v>198</v>
      </c>
      <c r="AJ23" s="22">
        <f t="shared" si="31"/>
        <v>0.45</v>
      </c>
      <c r="AK23" s="21" t="s">
        <v>379</v>
      </c>
      <c r="AL23" s="30" t="s">
        <v>528</v>
      </c>
      <c r="AM23" s="30" t="s">
        <v>529</v>
      </c>
      <c r="AN23" s="21" t="s">
        <v>379</v>
      </c>
      <c r="AO23" s="30" t="s">
        <v>530</v>
      </c>
      <c r="AP23" s="21" t="s">
        <v>379</v>
      </c>
      <c r="AQ23" s="21" t="s">
        <v>379</v>
      </c>
      <c r="AR23" s="21" t="s">
        <v>379</v>
      </c>
      <c r="AS23" s="21" t="s">
        <v>379</v>
      </c>
      <c r="AT23" s="21" t="s">
        <v>531</v>
      </c>
      <c r="AU23" s="21" t="s">
        <v>379</v>
      </c>
      <c r="AV23" s="21">
        <v>90</v>
      </c>
      <c r="AW23" s="21" t="s">
        <v>379</v>
      </c>
      <c r="AX23" s="21">
        <v>14.4</v>
      </c>
      <c r="AY23" s="21">
        <v>630</v>
      </c>
      <c r="AZ23" s="21" t="s">
        <v>379</v>
      </c>
      <c r="BA23" s="21">
        <v>6.8000000000000005E-2</v>
      </c>
      <c r="BB23" s="21">
        <v>1.76</v>
      </c>
      <c r="BC23" s="23">
        <f t="shared" si="28"/>
        <v>0.25</v>
      </c>
      <c r="BD23" s="24">
        <f t="shared" si="29"/>
        <v>0.25</v>
      </c>
      <c r="BE23" s="24">
        <f t="shared" si="30"/>
        <v>0.30625000000000002</v>
      </c>
      <c r="BF23" s="24"/>
      <c r="BG23" s="24"/>
      <c r="BH23" s="29"/>
      <c r="BI23" s="29" t="s">
        <v>390</v>
      </c>
      <c r="BJ23" s="29"/>
      <c r="BK23" s="29"/>
      <c r="BL23" s="29"/>
    </row>
    <row r="24" spans="2:64" ht="48">
      <c r="B24" s="26"/>
      <c r="C24" s="21"/>
      <c r="D24" s="21"/>
      <c r="E24" s="96" t="s">
        <v>532</v>
      </c>
      <c r="F24" s="99" t="s">
        <v>533</v>
      </c>
      <c r="G24" s="30" t="s">
        <v>81</v>
      </c>
      <c r="H24" s="30" t="s">
        <v>534</v>
      </c>
      <c r="I24" s="21">
        <v>4604</v>
      </c>
      <c r="J24" s="21" t="s">
        <v>535</v>
      </c>
      <c r="K24" s="30" t="s">
        <v>536</v>
      </c>
      <c r="L24" s="21" t="s">
        <v>399</v>
      </c>
      <c r="M24" s="21" t="s">
        <v>147</v>
      </c>
      <c r="N24" s="21" t="s">
        <v>398</v>
      </c>
      <c r="O24" s="21">
        <v>225</v>
      </c>
      <c r="P24" s="30" t="s">
        <v>537</v>
      </c>
      <c r="Q24" s="27">
        <f t="shared" si="25"/>
        <v>16.875</v>
      </c>
      <c r="R24" s="21">
        <f t="shared" si="26"/>
        <v>208.125</v>
      </c>
      <c r="S24" s="21">
        <v>113</v>
      </c>
      <c r="T24" s="30" t="s">
        <v>538</v>
      </c>
      <c r="U24" s="21">
        <v>113</v>
      </c>
      <c r="V24" s="30" t="s">
        <v>539</v>
      </c>
      <c r="W24" s="21">
        <v>0</v>
      </c>
      <c r="X24" s="21" t="s">
        <v>379</v>
      </c>
      <c r="Y24" s="22">
        <f t="shared" si="27"/>
        <v>451</v>
      </c>
      <c r="Z24" s="28">
        <f>VLOOKUP(L24,Lists!$B:$D, 2, FALSE)</f>
        <v>550</v>
      </c>
      <c r="AA24" s="30">
        <v>1090</v>
      </c>
      <c r="AB24" s="30" t="s">
        <v>540</v>
      </c>
      <c r="AC24" s="30">
        <v>540</v>
      </c>
      <c r="AD24" s="30" t="s">
        <v>541</v>
      </c>
      <c r="AE24" s="30">
        <v>160</v>
      </c>
      <c r="AF24" s="30" t="s">
        <v>542</v>
      </c>
      <c r="AG24" s="21" t="s">
        <v>379</v>
      </c>
      <c r="AH24" s="21" t="s">
        <v>379</v>
      </c>
      <c r="AI24" s="30">
        <v>180</v>
      </c>
      <c r="AJ24" s="22">
        <f t="shared" si="31"/>
        <v>0.3991130820399113</v>
      </c>
      <c r="AK24" s="21" t="s">
        <v>379</v>
      </c>
      <c r="AL24" s="30" t="s">
        <v>543</v>
      </c>
      <c r="AM24" s="30" t="s">
        <v>544</v>
      </c>
      <c r="AN24" s="21" t="s">
        <v>379</v>
      </c>
      <c r="AO24" s="30" t="s">
        <v>545</v>
      </c>
      <c r="AP24" s="21" t="s">
        <v>379</v>
      </c>
      <c r="AQ24" s="21" t="s">
        <v>379</v>
      </c>
      <c r="AR24" s="21" t="s">
        <v>379</v>
      </c>
      <c r="AS24" s="21" t="s">
        <v>379</v>
      </c>
      <c r="AT24" s="21" t="s">
        <v>546</v>
      </c>
      <c r="AU24" s="21" t="s">
        <v>379</v>
      </c>
      <c r="AV24" s="21">
        <v>90</v>
      </c>
      <c r="AW24" s="21" t="s">
        <v>379</v>
      </c>
      <c r="AX24" s="21">
        <v>12.9</v>
      </c>
      <c r="AY24" s="21">
        <v>600</v>
      </c>
      <c r="AZ24" s="21" t="s">
        <v>379</v>
      </c>
      <c r="BA24" s="21">
        <v>1.6E-2</v>
      </c>
      <c r="BB24" s="21">
        <v>2.7</v>
      </c>
      <c r="BC24" s="23">
        <f t="shared" si="28"/>
        <v>0.50110864745011086</v>
      </c>
      <c r="BD24" s="24">
        <f t="shared" si="29"/>
        <v>0.59090909090909094</v>
      </c>
      <c r="BE24" s="24">
        <f t="shared" si="30"/>
        <v>0.62159090909090908</v>
      </c>
      <c r="BF24" s="24"/>
      <c r="BG24" s="24"/>
      <c r="BH24" s="29"/>
      <c r="BI24" s="30" t="s">
        <v>547</v>
      </c>
      <c r="BJ24" s="29"/>
      <c r="BK24" s="29"/>
      <c r="BL24" s="29"/>
    </row>
    <row r="25" spans="2:64" ht="48">
      <c r="B25" s="26"/>
      <c r="C25" s="21"/>
      <c r="D25" s="21"/>
      <c r="E25" s="96" t="s">
        <v>532</v>
      </c>
      <c r="F25" s="99" t="s">
        <v>235</v>
      </c>
      <c r="G25" s="30" t="s">
        <v>81</v>
      </c>
      <c r="H25" s="30" t="s">
        <v>534</v>
      </c>
      <c r="I25" s="21">
        <v>4604</v>
      </c>
      <c r="J25" s="21" t="s">
        <v>548</v>
      </c>
      <c r="K25" s="30" t="s">
        <v>549</v>
      </c>
      <c r="L25" s="21" t="s">
        <v>399</v>
      </c>
      <c r="M25" s="21" t="s">
        <v>147</v>
      </c>
      <c r="N25" s="21" t="s">
        <v>398</v>
      </c>
      <c r="O25" s="21">
        <v>225</v>
      </c>
      <c r="P25" s="30" t="s">
        <v>537</v>
      </c>
      <c r="Q25" s="27">
        <f t="shared" ref="Q25:Q28" si="32">SUM(SUM(O25*0.075))</f>
        <v>16.875</v>
      </c>
      <c r="R25" s="21">
        <f t="shared" ref="R25:R28" si="33">SUM(O25-Q25)</f>
        <v>208.125</v>
      </c>
      <c r="S25" s="21">
        <v>113</v>
      </c>
      <c r="T25" s="30" t="s">
        <v>538</v>
      </c>
      <c r="U25" s="21">
        <v>113</v>
      </c>
      <c r="V25" s="30" t="s">
        <v>539</v>
      </c>
      <c r="W25" s="21">
        <v>0</v>
      </c>
      <c r="X25" s="21" t="s">
        <v>379</v>
      </c>
      <c r="Y25" s="22">
        <f t="shared" si="27"/>
        <v>451</v>
      </c>
      <c r="Z25" s="28">
        <f>VLOOKUP(L25,Lists!$B:$D, 2, FALSE)</f>
        <v>550</v>
      </c>
      <c r="AA25" s="30">
        <v>1090</v>
      </c>
      <c r="AB25" s="30" t="s">
        <v>540</v>
      </c>
      <c r="AC25" s="30">
        <v>540</v>
      </c>
      <c r="AD25" s="30" t="s">
        <v>541</v>
      </c>
      <c r="AE25" s="30">
        <v>160</v>
      </c>
      <c r="AF25" s="30" t="s">
        <v>542</v>
      </c>
      <c r="AG25" s="21" t="s">
        <v>379</v>
      </c>
      <c r="AH25" s="21" t="s">
        <v>379</v>
      </c>
      <c r="AI25" s="30">
        <v>180</v>
      </c>
      <c r="AJ25" s="22">
        <f t="shared" si="31"/>
        <v>0.3991130820399113</v>
      </c>
      <c r="AK25" s="21" t="s">
        <v>379</v>
      </c>
      <c r="AL25" s="30" t="s">
        <v>543</v>
      </c>
      <c r="AM25" s="30" t="s">
        <v>544</v>
      </c>
      <c r="AN25" s="21" t="s">
        <v>379</v>
      </c>
      <c r="AO25" s="30" t="s">
        <v>545</v>
      </c>
      <c r="AP25" s="21" t="s">
        <v>379</v>
      </c>
      <c r="AQ25" s="21" t="s">
        <v>379</v>
      </c>
      <c r="AR25" s="21" t="s">
        <v>379</v>
      </c>
      <c r="AS25" s="21" t="s">
        <v>379</v>
      </c>
      <c r="AT25" s="21" t="s">
        <v>550</v>
      </c>
      <c r="AU25" s="21" t="s">
        <v>379</v>
      </c>
      <c r="AV25" s="21">
        <v>90</v>
      </c>
      <c r="AW25" s="21" t="s">
        <v>379</v>
      </c>
      <c r="AX25" s="21">
        <v>12.9</v>
      </c>
      <c r="AY25" s="21">
        <v>600</v>
      </c>
      <c r="AZ25" s="21" t="s">
        <v>379</v>
      </c>
      <c r="BA25" s="21">
        <v>1.6E-2</v>
      </c>
      <c r="BB25" s="21">
        <v>2.7</v>
      </c>
      <c r="BC25" s="23">
        <f t="shared" si="28"/>
        <v>0.50110864745011086</v>
      </c>
      <c r="BD25" s="24">
        <f t="shared" si="29"/>
        <v>0.59090909090909094</v>
      </c>
      <c r="BE25" s="24">
        <f t="shared" si="30"/>
        <v>0.62159090909090908</v>
      </c>
      <c r="BF25" s="24"/>
      <c r="BG25" s="24"/>
      <c r="BH25" s="29"/>
      <c r="BI25" s="30" t="s">
        <v>547</v>
      </c>
      <c r="BJ25" s="29"/>
      <c r="BK25" s="29"/>
      <c r="BL25" s="29"/>
    </row>
    <row r="26" spans="2:64" ht="48">
      <c r="B26" s="26"/>
      <c r="C26" s="21"/>
      <c r="D26" s="21"/>
      <c r="E26" s="96" t="s">
        <v>532</v>
      </c>
      <c r="F26" s="99" t="s">
        <v>213</v>
      </c>
      <c r="G26" s="30" t="s">
        <v>81</v>
      </c>
      <c r="H26" s="30" t="s">
        <v>534</v>
      </c>
      <c r="I26" s="21">
        <v>4604</v>
      </c>
      <c r="J26" s="21" t="s">
        <v>551</v>
      </c>
      <c r="K26" s="30" t="s">
        <v>552</v>
      </c>
      <c r="L26" s="21" t="s">
        <v>399</v>
      </c>
      <c r="M26" s="21" t="s">
        <v>147</v>
      </c>
      <c r="N26" s="21" t="s">
        <v>398</v>
      </c>
      <c r="O26" s="21">
        <v>225</v>
      </c>
      <c r="P26" s="30" t="s">
        <v>537</v>
      </c>
      <c r="Q26" s="27">
        <f t="shared" si="32"/>
        <v>16.875</v>
      </c>
      <c r="R26" s="21">
        <f t="shared" si="33"/>
        <v>208.125</v>
      </c>
      <c r="S26" s="21">
        <v>113</v>
      </c>
      <c r="T26" s="30" t="s">
        <v>538</v>
      </c>
      <c r="U26" s="21">
        <v>113</v>
      </c>
      <c r="V26" s="30" t="s">
        <v>539</v>
      </c>
      <c r="W26" s="21">
        <v>0</v>
      </c>
      <c r="X26" s="21" t="s">
        <v>379</v>
      </c>
      <c r="Y26" s="22">
        <f t="shared" si="27"/>
        <v>451</v>
      </c>
      <c r="Z26" s="28">
        <f>VLOOKUP(L26,Lists!$B:$D, 2, FALSE)</f>
        <v>550</v>
      </c>
      <c r="AA26" s="30">
        <v>1090</v>
      </c>
      <c r="AB26" s="30" t="s">
        <v>540</v>
      </c>
      <c r="AC26" s="30">
        <v>540</v>
      </c>
      <c r="AD26" s="30" t="s">
        <v>541</v>
      </c>
      <c r="AE26" s="30">
        <v>160</v>
      </c>
      <c r="AF26" s="30" t="s">
        <v>542</v>
      </c>
      <c r="AG26" s="21" t="s">
        <v>379</v>
      </c>
      <c r="AH26" s="21" t="s">
        <v>379</v>
      </c>
      <c r="AI26" s="30">
        <v>180</v>
      </c>
      <c r="AJ26" s="33">
        <f t="shared" si="31"/>
        <v>0.3991130820399113</v>
      </c>
      <c r="AK26" s="21" t="s">
        <v>379</v>
      </c>
      <c r="AL26" s="30" t="s">
        <v>543</v>
      </c>
      <c r="AM26" s="30" t="s">
        <v>544</v>
      </c>
      <c r="AN26" s="21" t="s">
        <v>379</v>
      </c>
      <c r="AO26" s="30" t="s">
        <v>545</v>
      </c>
      <c r="AP26" s="21" t="s">
        <v>379</v>
      </c>
      <c r="AQ26" s="21" t="s">
        <v>379</v>
      </c>
      <c r="AR26" s="21" t="s">
        <v>379</v>
      </c>
      <c r="AS26" s="21" t="s">
        <v>379</v>
      </c>
      <c r="AT26" s="21" t="s">
        <v>553</v>
      </c>
      <c r="AU26" s="21" t="s">
        <v>379</v>
      </c>
      <c r="AV26" s="21">
        <v>90</v>
      </c>
      <c r="AW26" s="21" t="s">
        <v>379</v>
      </c>
      <c r="AX26" s="21">
        <v>12.9</v>
      </c>
      <c r="AY26" s="21">
        <v>600</v>
      </c>
      <c r="AZ26" s="21" t="s">
        <v>379</v>
      </c>
      <c r="BA26" s="21">
        <v>1.6E-2</v>
      </c>
      <c r="BB26" s="21">
        <v>2.7</v>
      </c>
      <c r="BC26" s="23">
        <f t="shared" si="28"/>
        <v>0.50110864745011086</v>
      </c>
      <c r="BD26" s="24">
        <f t="shared" si="29"/>
        <v>0.59090909090909094</v>
      </c>
      <c r="BE26" s="24">
        <f t="shared" si="30"/>
        <v>0.62159090909090908</v>
      </c>
      <c r="BF26" s="24"/>
      <c r="BG26" s="24"/>
      <c r="BH26" s="29"/>
      <c r="BI26" s="30" t="s">
        <v>547</v>
      </c>
      <c r="BJ26" s="29"/>
      <c r="BK26" s="29"/>
      <c r="BL26" s="29"/>
    </row>
    <row r="27" spans="2:64" ht="60">
      <c r="B27" s="26"/>
      <c r="C27" s="21"/>
      <c r="D27" s="21"/>
      <c r="E27" s="96" t="s">
        <v>554</v>
      </c>
      <c r="F27" s="99" t="s">
        <v>269</v>
      </c>
      <c r="G27" s="30" t="s">
        <v>83</v>
      </c>
      <c r="H27" s="30" t="s">
        <v>555</v>
      </c>
      <c r="I27" s="21">
        <v>3869</v>
      </c>
      <c r="J27" s="21" t="s">
        <v>556</v>
      </c>
      <c r="K27" s="30" t="s">
        <v>557</v>
      </c>
      <c r="L27" s="21" t="s">
        <v>378</v>
      </c>
      <c r="M27" s="21" t="s">
        <v>379</v>
      </c>
      <c r="N27" s="30" t="s">
        <v>557</v>
      </c>
      <c r="O27" s="21">
        <v>200</v>
      </c>
      <c r="P27" s="30" t="s">
        <v>430</v>
      </c>
      <c r="Q27" s="27">
        <f t="shared" si="32"/>
        <v>15</v>
      </c>
      <c r="R27" s="21">
        <f t="shared" si="33"/>
        <v>185</v>
      </c>
      <c r="S27" s="21">
        <v>80</v>
      </c>
      <c r="T27" s="30" t="s">
        <v>431</v>
      </c>
      <c r="U27" s="21">
        <v>120</v>
      </c>
      <c r="V27" s="30" t="s">
        <v>432</v>
      </c>
      <c r="W27" s="21">
        <v>0</v>
      </c>
      <c r="X27" s="21" t="s">
        <v>379</v>
      </c>
      <c r="Y27" s="22">
        <f t="shared" si="27"/>
        <v>400</v>
      </c>
      <c r="Z27" s="28">
        <f>VLOOKUP(L27,Lists!$B:$D, 2, FALSE)</f>
        <v>440</v>
      </c>
      <c r="AA27" s="30" t="s">
        <v>433</v>
      </c>
      <c r="AB27" s="30" t="s">
        <v>433</v>
      </c>
      <c r="AC27" s="30" t="s">
        <v>433</v>
      </c>
      <c r="AD27" s="30" t="s">
        <v>433</v>
      </c>
      <c r="AE27" s="30" t="s">
        <v>433</v>
      </c>
      <c r="AF27" s="30" t="s">
        <v>433</v>
      </c>
      <c r="AG27" s="30" t="s">
        <v>433</v>
      </c>
      <c r="AH27" s="30" t="s">
        <v>433</v>
      </c>
      <c r="AI27" s="30">
        <v>175</v>
      </c>
      <c r="AJ27" s="22">
        <f t="shared" si="31"/>
        <v>0.4375</v>
      </c>
      <c r="AK27" s="21" t="s">
        <v>379</v>
      </c>
      <c r="AL27" s="30" t="s">
        <v>558</v>
      </c>
      <c r="AM27" s="30" t="s">
        <v>434</v>
      </c>
      <c r="AN27" s="21" t="s">
        <v>379</v>
      </c>
      <c r="AO27" s="30" t="s">
        <v>559</v>
      </c>
      <c r="AP27" s="21" t="s">
        <v>379</v>
      </c>
      <c r="AQ27" s="21" t="s">
        <v>379</v>
      </c>
      <c r="AR27" s="21" t="s">
        <v>379</v>
      </c>
      <c r="AS27" s="21" t="s">
        <v>379</v>
      </c>
      <c r="AT27" s="21" t="s">
        <v>560</v>
      </c>
      <c r="AU27" s="21" t="s">
        <v>379</v>
      </c>
      <c r="AV27" s="21">
        <v>90</v>
      </c>
      <c r="AW27" s="21" t="s">
        <v>449</v>
      </c>
      <c r="AX27" s="21" t="s">
        <v>449</v>
      </c>
      <c r="AY27" s="21" t="s">
        <v>449</v>
      </c>
      <c r="AZ27" s="21" t="s">
        <v>449</v>
      </c>
      <c r="BA27" s="21" t="s">
        <v>449</v>
      </c>
      <c r="BB27" s="21" t="s">
        <v>449</v>
      </c>
      <c r="BC27" s="23">
        <f t="shared" si="28"/>
        <v>0.5</v>
      </c>
      <c r="BD27" s="24">
        <f t="shared" si="29"/>
        <v>0.54545454545454541</v>
      </c>
      <c r="BE27" s="24">
        <f t="shared" si="30"/>
        <v>0.57954545454545459</v>
      </c>
      <c r="BF27" s="24"/>
      <c r="BG27" s="24"/>
      <c r="BH27" s="29"/>
      <c r="BI27" s="21" t="s">
        <v>390</v>
      </c>
      <c r="BJ27" s="29"/>
      <c r="BK27" s="29"/>
      <c r="BL27" s="29"/>
    </row>
    <row r="28" spans="2:64" ht="60">
      <c r="B28" s="26"/>
      <c r="C28" s="21"/>
      <c r="D28" s="21"/>
      <c r="E28" s="96" t="s">
        <v>561</v>
      </c>
      <c r="F28" s="99" t="s">
        <v>251</v>
      </c>
      <c r="G28" s="30" t="s">
        <v>83</v>
      </c>
      <c r="H28" s="30" t="s">
        <v>562</v>
      </c>
      <c r="I28" s="21">
        <v>3870</v>
      </c>
      <c r="J28" s="21" t="s">
        <v>563</v>
      </c>
      <c r="K28" s="30" t="s">
        <v>564</v>
      </c>
      <c r="L28" s="21" t="s">
        <v>399</v>
      </c>
      <c r="M28" s="21" t="s">
        <v>379</v>
      </c>
      <c r="N28" s="30" t="s">
        <v>564</v>
      </c>
      <c r="O28" s="21">
        <v>230</v>
      </c>
      <c r="P28" s="30" t="s">
        <v>430</v>
      </c>
      <c r="Q28" s="27">
        <f t="shared" si="32"/>
        <v>17.25</v>
      </c>
      <c r="R28" s="21">
        <f t="shared" si="33"/>
        <v>212.75</v>
      </c>
      <c r="S28" s="21">
        <v>92</v>
      </c>
      <c r="T28" s="30" t="s">
        <v>431</v>
      </c>
      <c r="U28" s="21">
        <v>138</v>
      </c>
      <c r="V28" s="30" t="s">
        <v>432</v>
      </c>
      <c r="W28" s="21">
        <v>0</v>
      </c>
      <c r="X28" s="21" t="s">
        <v>379</v>
      </c>
      <c r="Y28" s="22">
        <f t="shared" si="27"/>
        <v>460</v>
      </c>
      <c r="Z28" s="28">
        <f>VLOOKUP(L28,Lists!$B:$D, 2, FALSE)</f>
        <v>550</v>
      </c>
      <c r="AA28" s="30" t="s">
        <v>433</v>
      </c>
      <c r="AB28" s="30" t="s">
        <v>433</v>
      </c>
      <c r="AC28" s="30" t="s">
        <v>433</v>
      </c>
      <c r="AD28" s="30" t="s">
        <v>433</v>
      </c>
      <c r="AE28" s="30" t="s">
        <v>433</v>
      </c>
      <c r="AF28" s="30" t="s">
        <v>433</v>
      </c>
      <c r="AG28" s="30" t="s">
        <v>433</v>
      </c>
      <c r="AH28" s="30" t="s">
        <v>433</v>
      </c>
      <c r="AI28" s="30">
        <v>175</v>
      </c>
      <c r="AJ28" s="22">
        <f t="shared" si="31"/>
        <v>0.38043478260869568</v>
      </c>
      <c r="AK28" s="21" t="s">
        <v>379</v>
      </c>
      <c r="AL28" s="30" t="s">
        <v>558</v>
      </c>
      <c r="AM28" s="30" t="s">
        <v>434</v>
      </c>
      <c r="AN28" s="21" t="s">
        <v>379</v>
      </c>
      <c r="AO28" s="30" t="s">
        <v>559</v>
      </c>
      <c r="AP28" s="21" t="s">
        <v>379</v>
      </c>
      <c r="AQ28" s="21" t="s">
        <v>379</v>
      </c>
      <c r="AR28" s="21" t="s">
        <v>379</v>
      </c>
      <c r="AS28" s="21" t="s">
        <v>379</v>
      </c>
      <c r="AT28" s="21" t="s">
        <v>560</v>
      </c>
      <c r="AU28" s="21" t="s">
        <v>379</v>
      </c>
      <c r="AV28" s="21">
        <v>90</v>
      </c>
      <c r="AW28" s="21" t="s">
        <v>449</v>
      </c>
      <c r="AX28" s="21" t="s">
        <v>449</v>
      </c>
      <c r="AY28" s="21" t="s">
        <v>449</v>
      </c>
      <c r="AZ28" s="21" t="s">
        <v>449</v>
      </c>
      <c r="BA28" s="21" t="s">
        <v>449</v>
      </c>
      <c r="BB28" s="21" t="s">
        <v>449</v>
      </c>
      <c r="BC28" s="23">
        <f t="shared" si="28"/>
        <v>0.5</v>
      </c>
      <c r="BD28" s="24">
        <f t="shared" si="29"/>
        <v>0.58181818181818179</v>
      </c>
      <c r="BE28" s="24">
        <f t="shared" si="30"/>
        <v>0.61318181818181816</v>
      </c>
      <c r="BF28" s="24"/>
      <c r="BG28" s="24"/>
      <c r="BH28" s="29"/>
      <c r="BI28" s="21" t="s">
        <v>390</v>
      </c>
      <c r="BJ28" s="29"/>
      <c r="BK28" s="29"/>
      <c r="BL28" s="29"/>
    </row>
    <row r="29" spans="2:64" ht="60">
      <c r="B29" s="26"/>
      <c r="C29" s="21"/>
      <c r="D29" s="21"/>
      <c r="E29" s="96" t="s">
        <v>565</v>
      </c>
      <c r="F29" s="99" t="s">
        <v>566</v>
      </c>
      <c r="G29" s="30" t="s">
        <v>83</v>
      </c>
      <c r="H29" s="30" t="s">
        <v>396</v>
      </c>
      <c r="I29" s="21" t="s">
        <v>567</v>
      </c>
      <c r="J29" s="21" t="s">
        <v>568</v>
      </c>
      <c r="K29" s="30" t="s">
        <v>569</v>
      </c>
      <c r="L29" s="21" t="s">
        <v>399</v>
      </c>
      <c r="M29" s="21" t="s">
        <v>379</v>
      </c>
      <c r="N29" s="30" t="s">
        <v>398</v>
      </c>
      <c r="O29" s="21">
        <v>346</v>
      </c>
      <c r="P29" s="30" t="s">
        <v>430</v>
      </c>
      <c r="Q29" s="27">
        <f t="shared" si="25"/>
        <v>25.95</v>
      </c>
      <c r="R29" s="21">
        <f t="shared" si="26"/>
        <v>320.05</v>
      </c>
      <c r="S29" s="21">
        <v>144</v>
      </c>
      <c r="T29" s="30" t="s">
        <v>431</v>
      </c>
      <c r="U29" s="21">
        <v>0</v>
      </c>
      <c r="V29" s="21" t="s">
        <v>379</v>
      </c>
      <c r="W29" s="21">
        <v>0</v>
      </c>
      <c r="X29" s="21" t="s">
        <v>379</v>
      </c>
      <c r="Y29" s="22">
        <f t="shared" si="27"/>
        <v>490</v>
      </c>
      <c r="Z29" s="28">
        <f>VLOOKUP(L29,Lists!$B:$D, 2, FALSE)</f>
        <v>550</v>
      </c>
      <c r="AA29" s="30">
        <v>740</v>
      </c>
      <c r="AB29" s="30" t="s">
        <v>570</v>
      </c>
      <c r="AC29" s="30">
        <v>318</v>
      </c>
      <c r="AD29" s="30" t="s">
        <v>571</v>
      </c>
      <c r="AE29" s="30">
        <v>523</v>
      </c>
      <c r="AF29" s="30" t="s">
        <v>572</v>
      </c>
      <c r="AG29" s="21">
        <v>175</v>
      </c>
      <c r="AH29" s="30" t="s">
        <v>573</v>
      </c>
      <c r="AI29" s="30">
        <v>190</v>
      </c>
      <c r="AJ29" s="22">
        <f t="shared" si="31"/>
        <v>0.38775510204081631</v>
      </c>
      <c r="AK29" s="21" t="s">
        <v>379</v>
      </c>
      <c r="AL29" s="21" t="s">
        <v>379</v>
      </c>
      <c r="AM29" s="30" t="s">
        <v>574</v>
      </c>
      <c r="AN29" s="21" t="s">
        <v>379</v>
      </c>
      <c r="AO29" s="30" t="s">
        <v>575</v>
      </c>
      <c r="AP29" s="21" t="s">
        <v>379</v>
      </c>
      <c r="AQ29" s="21" t="s">
        <v>379</v>
      </c>
      <c r="AR29" s="30" t="s">
        <v>576</v>
      </c>
      <c r="AS29" s="21" t="s">
        <v>379</v>
      </c>
      <c r="AT29" s="21" t="s">
        <v>436</v>
      </c>
      <c r="AU29" s="21" t="s">
        <v>379</v>
      </c>
      <c r="AV29" s="21" t="s">
        <v>449</v>
      </c>
      <c r="AW29" s="21" t="s">
        <v>449</v>
      </c>
      <c r="AX29" s="21" t="s">
        <v>449</v>
      </c>
      <c r="AY29" s="21" t="s">
        <v>449</v>
      </c>
      <c r="AZ29" s="21" t="s">
        <v>449</v>
      </c>
      <c r="BA29" s="21" t="s">
        <v>449</v>
      </c>
      <c r="BB29" s="21" t="s">
        <v>449</v>
      </c>
      <c r="BC29" s="23">
        <f t="shared" si="28"/>
        <v>0.29387755102040819</v>
      </c>
      <c r="BD29" s="24">
        <f t="shared" si="29"/>
        <v>0.37090909090909091</v>
      </c>
      <c r="BE29" s="24">
        <f t="shared" si="30"/>
        <v>0.41809090909090907</v>
      </c>
      <c r="BF29" s="24"/>
      <c r="BG29" s="24"/>
      <c r="BH29" s="29"/>
      <c r="BI29" s="21"/>
      <c r="BJ29" s="29"/>
      <c r="BK29" s="29"/>
      <c r="BL29" s="29"/>
    </row>
    <row r="30" spans="2:64" ht="36">
      <c r="B30" s="26"/>
      <c r="C30" s="21"/>
      <c r="D30" s="21"/>
      <c r="E30" s="96" t="s">
        <v>577</v>
      </c>
      <c r="F30" s="99" t="s">
        <v>578</v>
      </c>
      <c r="G30" s="30" t="s">
        <v>83</v>
      </c>
      <c r="H30" s="30" t="s">
        <v>396</v>
      </c>
      <c r="I30" s="21" t="s">
        <v>567</v>
      </c>
      <c r="J30" s="21" t="s">
        <v>579</v>
      </c>
      <c r="K30" s="30" t="s">
        <v>580</v>
      </c>
      <c r="L30" s="21" t="s">
        <v>378</v>
      </c>
      <c r="M30" s="21" t="s">
        <v>379</v>
      </c>
      <c r="N30" s="21" t="s">
        <v>439</v>
      </c>
      <c r="O30" s="21">
        <v>200</v>
      </c>
      <c r="P30" s="30" t="s">
        <v>430</v>
      </c>
      <c r="Q30" s="27">
        <f t="shared" si="25"/>
        <v>15</v>
      </c>
      <c r="R30" s="21">
        <f t="shared" si="26"/>
        <v>185</v>
      </c>
      <c r="S30" s="21">
        <v>80</v>
      </c>
      <c r="T30" s="30" t="s">
        <v>581</v>
      </c>
      <c r="U30" s="21">
        <v>120</v>
      </c>
      <c r="V30" s="30" t="s">
        <v>432</v>
      </c>
      <c r="W30" s="21">
        <v>0</v>
      </c>
      <c r="X30" s="21" t="s">
        <v>379</v>
      </c>
      <c r="Y30" s="22">
        <f t="shared" si="27"/>
        <v>400</v>
      </c>
      <c r="Z30" s="28">
        <f>VLOOKUP(L30,Lists!$B:$D, 2, FALSE)</f>
        <v>440</v>
      </c>
      <c r="AA30" s="30">
        <v>670</v>
      </c>
      <c r="AB30" s="30" t="s">
        <v>433</v>
      </c>
      <c r="AC30" s="30" t="s">
        <v>433</v>
      </c>
      <c r="AD30" s="30" t="s">
        <v>433</v>
      </c>
      <c r="AE30" s="30" t="s">
        <v>433</v>
      </c>
      <c r="AF30" s="30" t="s">
        <v>433</v>
      </c>
      <c r="AG30" s="30" t="s">
        <v>433</v>
      </c>
      <c r="AH30" s="30" t="s">
        <v>433</v>
      </c>
      <c r="AI30" s="30">
        <v>175</v>
      </c>
      <c r="AJ30" s="22">
        <f t="shared" si="31"/>
        <v>0.4375</v>
      </c>
      <c r="AK30" s="21" t="s">
        <v>379</v>
      </c>
      <c r="AL30" s="30" t="s">
        <v>582</v>
      </c>
      <c r="AM30" s="30" t="s">
        <v>583</v>
      </c>
      <c r="AN30" s="30" t="s">
        <v>584</v>
      </c>
      <c r="AO30" s="30" t="s">
        <v>585</v>
      </c>
      <c r="AP30" s="21" t="s">
        <v>379</v>
      </c>
      <c r="AQ30" s="21" t="s">
        <v>379</v>
      </c>
      <c r="AR30" s="21" t="s">
        <v>379</v>
      </c>
      <c r="AS30" s="21" t="s">
        <v>379</v>
      </c>
      <c r="AT30" s="21">
        <v>120</v>
      </c>
      <c r="AU30" s="21" t="s">
        <v>449</v>
      </c>
      <c r="AV30" s="21" t="s">
        <v>449</v>
      </c>
      <c r="AW30" s="21" t="s">
        <v>449</v>
      </c>
      <c r="AX30" s="21" t="s">
        <v>449</v>
      </c>
      <c r="AY30" s="21" t="s">
        <v>449</v>
      </c>
      <c r="AZ30" s="21" t="s">
        <v>449</v>
      </c>
      <c r="BA30" s="21" t="s">
        <v>449</v>
      </c>
      <c r="BB30" s="21" t="s">
        <v>449</v>
      </c>
      <c r="BC30" s="23">
        <f t="shared" si="28"/>
        <v>0.5</v>
      </c>
      <c r="BD30" s="24">
        <f t="shared" si="29"/>
        <v>0.54545454545454541</v>
      </c>
      <c r="BE30" s="24">
        <f t="shared" si="30"/>
        <v>0.57954545454545459</v>
      </c>
      <c r="BF30" s="24"/>
      <c r="BG30" s="24"/>
      <c r="BH30" s="29"/>
      <c r="BI30" s="21"/>
      <c r="BJ30" s="29"/>
      <c r="BK30" s="29"/>
      <c r="BL30" s="29"/>
    </row>
    <row r="31" spans="2:64" ht="48">
      <c r="B31" s="26"/>
      <c r="C31" s="21"/>
      <c r="D31" s="21"/>
      <c r="E31" s="96" t="s">
        <v>586</v>
      </c>
      <c r="F31" s="99" t="s">
        <v>215</v>
      </c>
      <c r="G31" s="30" t="s">
        <v>83</v>
      </c>
      <c r="H31" s="30" t="s">
        <v>587</v>
      </c>
      <c r="I31" s="21">
        <v>4503</v>
      </c>
      <c r="J31" s="21" t="s">
        <v>588</v>
      </c>
      <c r="K31" s="30" t="s">
        <v>589</v>
      </c>
      <c r="L31" s="21" t="s">
        <v>378</v>
      </c>
      <c r="M31" s="21" t="s">
        <v>379</v>
      </c>
      <c r="N31" s="21" t="s">
        <v>439</v>
      </c>
      <c r="O31" s="21">
        <v>132</v>
      </c>
      <c r="P31" s="30" t="s">
        <v>430</v>
      </c>
      <c r="Q31" s="27">
        <f t="shared" ref="Q31:Q34" si="34">SUM(SUM(O31*0.075))</f>
        <v>9.9</v>
      </c>
      <c r="R31" s="21">
        <f t="shared" ref="R31:R34" si="35">SUM(O31-Q31)</f>
        <v>122.1</v>
      </c>
      <c r="S31" s="21">
        <v>150</v>
      </c>
      <c r="T31" s="30" t="s">
        <v>581</v>
      </c>
      <c r="U31" s="21">
        <v>158</v>
      </c>
      <c r="V31" s="30" t="s">
        <v>432</v>
      </c>
      <c r="W31" s="21">
        <v>0</v>
      </c>
      <c r="X31" s="21" t="s">
        <v>379</v>
      </c>
      <c r="Y31" s="22">
        <f t="shared" ref="Y31:Y34" si="36">SUM(O31,S31,U31,W31)</f>
        <v>440</v>
      </c>
      <c r="Z31" s="28">
        <f>VLOOKUP(L31,Lists!$B:$D, 2, FALSE)</f>
        <v>440</v>
      </c>
      <c r="AA31" s="30">
        <v>756</v>
      </c>
      <c r="AB31" s="30" t="s">
        <v>590</v>
      </c>
      <c r="AC31" s="30">
        <v>698</v>
      </c>
      <c r="AD31" s="30" t="s">
        <v>591</v>
      </c>
      <c r="AE31" s="30">
        <v>236</v>
      </c>
      <c r="AF31" s="30" t="s">
        <v>592</v>
      </c>
      <c r="AG31" s="30" t="s">
        <v>379</v>
      </c>
      <c r="AH31" s="30" t="s">
        <v>379</v>
      </c>
      <c r="AI31" s="30">
        <v>198</v>
      </c>
      <c r="AJ31" s="33">
        <f t="shared" ref="AJ31:AJ34" si="37">SUM(AI31/Y31)</f>
        <v>0.45</v>
      </c>
      <c r="AK31" s="21" t="s">
        <v>379</v>
      </c>
      <c r="AL31" s="30" t="s">
        <v>593</v>
      </c>
      <c r="AM31" s="30" t="s">
        <v>594</v>
      </c>
      <c r="AN31" s="21" t="s">
        <v>379</v>
      </c>
      <c r="AO31" s="30" t="s">
        <v>595</v>
      </c>
      <c r="AP31" s="21" t="s">
        <v>379</v>
      </c>
      <c r="AQ31" s="21" t="s">
        <v>379</v>
      </c>
      <c r="AR31" s="21" t="s">
        <v>379</v>
      </c>
      <c r="AS31" s="21" t="s">
        <v>379</v>
      </c>
      <c r="AT31" s="21" t="s">
        <v>596</v>
      </c>
      <c r="AU31" s="21" t="s">
        <v>379</v>
      </c>
      <c r="AV31" s="21" t="s">
        <v>449</v>
      </c>
      <c r="AW31" s="21" t="s">
        <v>449</v>
      </c>
      <c r="AX31" s="21">
        <v>12.7</v>
      </c>
      <c r="AY31" s="21">
        <v>570</v>
      </c>
      <c r="AZ31" s="21"/>
      <c r="BA31" s="21">
        <v>2.9000000000000001E-2</v>
      </c>
      <c r="BB31" s="21">
        <v>2.4209999999999998</v>
      </c>
      <c r="BC31" s="23">
        <f t="shared" ref="BC31:BC34" si="38">SUM(S31:X31)/(Y31)</f>
        <v>0.7</v>
      </c>
      <c r="BD31" s="24">
        <f t="shared" ref="BD31:BD34" si="39">SUM((Z31-O31)/Z31)</f>
        <v>0.7</v>
      </c>
      <c r="BE31" s="24">
        <f t="shared" ref="BE31:BE34" si="40">SUM((Z31-R31)/Z31)</f>
        <v>0.72249999999999992</v>
      </c>
      <c r="BF31" s="24"/>
      <c r="BG31" s="24"/>
      <c r="BH31" s="29"/>
      <c r="BI31" s="21" t="s">
        <v>390</v>
      </c>
      <c r="BJ31" s="29"/>
      <c r="BK31" s="29"/>
      <c r="BL31" s="29"/>
    </row>
    <row r="32" spans="2:64" ht="36">
      <c r="B32" s="26"/>
      <c r="C32" s="21"/>
      <c r="D32" s="21"/>
      <c r="E32" s="96" t="s">
        <v>577</v>
      </c>
      <c r="F32" s="99" t="s">
        <v>597</v>
      </c>
      <c r="G32" s="30" t="s">
        <v>83</v>
      </c>
      <c r="H32" s="30" t="s">
        <v>396</v>
      </c>
      <c r="I32" s="21" t="s">
        <v>567</v>
      </c>
      <c r="J32" s="21" t="s">
        <v>598</v>
      </c>
      <c r="K32" s="30" t="s">
        <v>599</v>
      </c>
      <c r="L32" s="21" t="s">
        <v>399</v>
      </c>
      <c r="M32" s="21" t="s">
        <v>379</v>
      </c>
      <c r="N32" s="30"/>
      <c r="O32" s="30">
        <v>230</v>
      </c>
      <c r="P32" s="30" t="s">
        <v>430</v>
      </c>
      <c r="Q32" s="27">
        <f t="shared" si="34"/>
        <v>17.25</v>
      </c>
      <c r="R32" s="21">
        <f t="shared" si="35"/>
        <v>212.75</v>
      </c>
      <c r="S32" s="21">
        <v>112</v>
      </c>
      <c r="T32" s="30" t="s">
        <v>581</v>
      </c>
      <c r="U32" s="21">
        <v>138</v>
      </c>
      <c r="V32" s="30" t="s">
        <v>432</v>
      </c>
      <c r="W32" s="21">
        <v>0</v>
      </c>
      <c r="X32" s="21" t="s">
        <v>379</v>
      </c>
      <c r="Y32" s="22">
        <f t="shared" si="36"/>
        <v>480</v>
      </c>
      <c r="Z32" s="28">
        <f>VLOOKUP(L32,Lists!$B:$D, 2, FALSE)</f>
        <v>550</v>
      </c>
      <c r="AA32" s="30">
        <v>581</v>
      </c>
      <c r="AB32" s="30" t="s">
        <v>433</v>
      </c>
      <c r="AC32" s="30" t="s">
        <v>433</v>
      </c>
      <c r="AD32" s="30" t="s">
        <v>433</v>
      </c>
      <c r="AE32" s="30" t="s">
        <v>433</v>
      </c>
      <c r="AF32" s="30" t="s">
        <v>433</v>
      </c>
      <c r="AG32" s="30" t="s">
        <v>433</v>
      </c>
      <c r="AH32" s="30" t="s">
        <v>433</v>
      </c>
      <c r="AI32" s="30">
        <v>175</v>
      </c>
      <c r="AJ32" s="33">
        <f t="shared" si="37"/>
        <v>0.36458333333333331</v>
      </c>
      <c r="AK32" s="21" t="s">
        <v>379</v>
      </c>
      <c r="AL32" s="30" t="s">
        <v>582</v>
      </c>
      <c r="AM32" s="30" t="s">
        <v>583</v>
      </c>
      <c r="AN32" s="30" t="s">
        <v>584</v>
      </c>
      <c r="AO32" s="30" t="s">
        <v>585</v>
      </c>
      <c r="AP32" s="21" t="s">
        <v>379</v>
      </c>
      <c r="AQ32" s="21" t="s">
        <v>379</v>
      </c>
      <c r="AR32" s="21" t="s">
        <v>379</v>
      </c>
      <c r="AS32" s="21" t="s">
        <v>379</v>
      </c>
      <c r="AT32" s="21" t="s">
        <v>449</v>
      </c>
      <c r="AU32" s="21" t="s">
        <v>449</v>
      </c>
      <c r="AV32" s="21" t="s">
        <v>449</v>
      </c>
      <c r="AW32" s="21" t="s">
        <v>449</v>
      </c>
      <c r="AX32" s="21" t="s">
        <v>449</v>
      </c>
      <c r="AY32" s="21" t="s">
        <v>449</v>
      </c>
      <c r="AZ32" s="21" t="s">
        <v>449</v>
      </c>
      <c r="BA32" s="21" t="s">
        <v>449</v>
      </c>
      <c r="BB32" s="21" t="s">
        <v>449</v>
      </c>
      <c r="BC32" s="23">
        <f t="shared" si="38"/>
        <v>0.52083333333333337</v>
      </c>
      <c r="BD32" s="24">
        <f t="shared" si="39"/>
        <v>0.58181818181818179</v>
      </c>
      <c r="BE32" s="24">
        <f t="shared" si="40"/>
        <v>0.61318181818181816</v>
      </c>
      <c r="BF32" s="24"/>
      <c r="BG32" s="24"/>
      <c r="BH32" s="29"/>
      <c r="BI32" s="21"/>
      <c r="BJ32" s="29"/>
      <c r="BK32" s="29"/>
      <c r="BL32" s="29"/>
    </row>
    <row r="33" spans="2:64" ht="48">
      <c r="B33" s="26"/>
      <c r="C33" s="21"/>
      <c r="D33" s="21"/>
      <c r="E33" s="96" t="s">
        <v>577</v>
      </c>
      <c r="F33" s="99" t="s">
        <v>600</v>
      </c>
      <c r="G33" s="30" t="s">
        <v>83</v>
      </c>
      <c r="H33" s="30" t="s">
        <v>396</v>
      </c>
      <c r="I33" s="21" t="s">
        <v>567</v>
      </c>
      <c r="J33" s="21" t="s">
        <v>601</v>
      </c>
      <c r="K33" s="30" t="s">
        <v>602</v>
      </c>
      <c r="L33" s="21" t="s">
        <v>399</v>
      </c>
      <c r="M33" s="21" t="s">
        <v>379</v>
      </c>
      <c r="N33" s="30"/>
      <c r="O33" s="30">
        <v>144</v>
      </c>
      <c r="P33" s="30" t="s">
        <v>430</v>
      </c>
      <c r="Q33" s="27">
        <f t="shared" si="34"/>
        <v>10.799999999999999</v>
      </c>
      <c r="R33" s="21">
        <f t="shared" si="35"/>
        <v>133.19999999999999</v>
      </c>
      <c r="S33" s="21">
        <v>150</v>
      </c>
      <c r="T33" s="30" t="s">
        <v>581</v>
      </c>
      <c r="U33" s="21">
        <v>186</v>
      </c>
      <c r="V33" s="30" t="s">
        <v>432</v>
      </c>
      <c r="W33" s="21">
        <v>0</v>
      </c>
      <c r="X33" s="21" t="s">
        <v>379</v>
      </c>
      <c r="Y33" s="22">
        <f t="shared" si="36"/>
        <v>480</v>
      </c>
      <c r="Z33" s="28">
        <f>VLOOKUP(L33,Lists!$B:$D, 2, FALSE)</f>
        <v>550</v>
      </c>
      <c r="AA33" s="30">
        <v>709</v>
      </c>
      <c r="AB33" s="30" t="s">
        <v>433</v>
      </c>
      <c r="AC33" s="30" t="s">
        <v>433</v>
      </c>
      <c r="AD33" s="30" t="s">
        <v>433</v>
      </c>
      <c r="AE33" s="30" t="s">
        <v>433</v>
      </c>
      <c r="AF33" s="30" t="s">
        <v>433</v>
      </c>
      <c r="AG33" s="30" t="s">
        <v>433</v>
      </c>
      <c r="AH33" s="30" t="s">
        <v>433</v>
      </c>
      <c r="AI33" s="30">
        <v>190</v>
      </c>
      <c r="AJ33" s="33">
        <f t="shared" si="37"/>
        <v>0.39583333333333331</v>
      </c>
      <c r="AK33" s="21" t="s">
        <v>379</v>
      </c>
      <c r="AL33" s="30" t="s">
        <v>582</v>
      </c>
      <c r="AM33" s="30" t="s">
        <v>583</v>
      </c>
      <c r="AN33" s="21" t="s">
        <v>379</v>
      </c>
      <c r="AO33" s="30" t="s">
        <v>585</v>
      </c>
      <c r="AP33" s="21" t="s">
        <v>379</v>
      </c>
      <c r="AQ33" s="21" t="s">
        <v>379</v>
      </c>
      <c r="AR33" s="21" t="s">
        <v>379</v>
      </c>
      <c r="AS33" s="21" t="s">
        <v>379</v>
      </c>
      <c r="AT33" s="21" t="s">
        <v>449</v>
      </c>
      <c r="AU33" s="21" t="s">
        <v>449</v>
      </c>
      <c r="AV33" s="21" t="s">
        <v>449</v>
      </c>
      <c r="AW33" s="21" t="s">
        <v>449</v>
      </c>
      <c r="AX33" s="21" t="s">
        <v>449</v>
      </c>
      <c r="AY33" s="21" t="s">
        <v>449</v>
      </c>
      <c r="AZ33" s="21" t="s">
        <v>449</v>
      </c>
      <c r="BA33" s="21" t="s">
        <v>449</v>
      </c>
      <c r="BB33" s="21" t="s">
        <v>449</v>
      </c>
      <c r="BC33" s="23">
        <f t="shared" si="38"/>
        <v>0.7</v>
      </c>
      <c r="BD33" s="24">
        <f t="shared" si="39"/>
        <v>0.73818181818181816</v>
      </c>
      <c r="BE33" s="24">
        <f t="shared" si="40"/>
        <v>0.75781818181818184</v>
      </c>
      <c r="BF33" s="24"/>
      <c r="BG33" s="24"/>
      <c r="BH33" s="29"/>
      <c r="BI33" s="21"/>
      <c r="BJ33" s="29"/>
      <c r="BK33" s="29"/>
      <c r="BL33" s="29"/>
    </row>
    <row r="34" spans="2:64" ht="36">
      <c r="B34" s="26"/>
      <c r="C34" s="21"/>
      <c r="D34" s="21"/>
      <c r="E34" s="96" t="s">
        <v>577</v>
      </c>
      <c r="F34" s="99" t="s">
        <v>219</v>
      </c>
      <c r="G34" s="30" t="s">
        <v>83</v>
      </c>
      <c r="H34" s="30" t="s">
        <v>396</v>
      </c>
      <c r="I34" s="21" t="s">
        <v>567</v>
      </c>
      <c r="J34" s="21" t="s">
        <v>603</v>
      </c>
      <c r="K34" s="30" t="s">
        <v>604</v>
      </c>
      <c r="L34" s="21" t="s">
        <v>428</v>
      </c>
      <c r="M34" s="21" t="s">
        <v>379</v>
      </c>
      <c r="N34" s="30"/>
      <c r="O34" s="21">
        <v>245</v>
      </c>
      <c r="P34" s="30" t="s">
        <v>430</v>
      </c>
      <c r="Q34" s="27">
        <f t="shared" si="34"/>
        <v>18.375</v>
      </c>
      <c r="R34" s="21">
        <f t="shared" si="35"/>
        <v>226.625</v>
      </c>
      <c r="S34" s="21">
        <v>98</v>
      </c>
      <c r="T34" s="30" t="s">
        <v>581</v>
      </c>
      <c r="U34" s="21">
        <v>147</v>
      </c>
      <c r="V34" s="30" t="s">
        <v>432</v>
      </c>
      <c r="W34" s="21">
        <v>0</v>
      </c>
      <c r="X34" s="21" t="s">
        <v>379</v>
      </c>
      <c r="Y34" s="22">
        <f t="shared" si="36"/>
        <v>490</v>
      </c>
      <c r="Z34" s="28">
        <f>VLOOKUP(L34,Lists!$B:$D, 2, FALSE)</f>
        <v>550</v>
      </c>
      <c r="AA34" s="30">
        <v>724</v>
      </c>
      <c r="AB34" s="30" t="s">
        <v>433</v>
      </c>
      <c r="AC34" s="30" t="s">
        <v>433</v>
      </c>
      <c r="AD34" s="30" t="s">
        <v>433</v>
      </c>
      <c r="AE34" s="30" t="s">
        <v>433</v>
      </c>
      <c r="AF34" s="30" t="s">
        <v>433</v>
      </c>
      <c r="AG34" s="30" t="s">
        <v>433</v>
      </c>
      <c r="AH34" s="30" t="s">
        <v>433</v>
      </c>
      <c r="AI34" s="30">
        <v>175</v>
      </c>
      <c r="AJ34" s="33">
        <f t="shared" si="37"/>
        <v>0.35714285714285715</v>
      </c>
      <c r="AK34" s="21" t="s">
        <v>379</v>
      </c>
      <c r="AL34" s="30" t="s">
        <v>582</v>
      </c>
      <c r="AM34" s="30" t="s">
        <v>583</v>
      </c>
      <c r="AN34" s="21" t="s">
        <v>379</v>
      </c>
      <c r="AO34" s="30" t="s">
        <v>585</v>
      </c>
      <c r="AP34" s="21" t="s">
        <v>379</v>
      </c>
      <c r="AQ34" s="21" t="s">
        <v>379</v>
      </c>
      <c r="AR34" s="21" t="s">
        <v>379</v>
      </c>
      <c r="AS34" s="21" t="s">
        <v>379</v>
      </c>
      <c r="AT34" s="21" t="s">
        <v>449</v>
      </c>
      <c r="AU34" s="21" t="s">
        <v>449</v>
      </c>
      <c r="AV34" s="21" t="s">
        <v>449</v>
      </c>
      <c r="AW34" s="21" t="s">
        <v>449</v>
      </c>
      <c r="AX34" s="21" t="s">
        <v>449</v>
      </c>
      <c r="AY34" s="21" t="s">
        <v>449</v>
      </c>
      <c r="AZ34" s="21" t="s">
        <v>449</v>
      </c>
      <c r="BA34" s="21" t="s">
        <v>449</v>
      </c>
      <c r="BB34" s="21" t="s">
        <v>449</v>
      </c>
      <c r="BC34" s="23">
        <f t="shared" si="38"/>
        <v>0.5</v>
      </c>
      <c r="BD34" s="24">
        <f t="shared" si="39"/>
        <v>0.55454545454545456</v>
      </c>
      <c r="BE34" s="24">
        <f t="shared" si="40"/>
        <v>0.58795454545454551</v>
      </c>
      <c r="BF34" s="24"/>
      <c r="BG34" s="24"/>
      <c r="BH34" s="29"/>
      <c r="BI34" s="21"/>
      <c r="BJ34" s="29"/>
      <c r="BK34" s="29"/>
      <c r="BL34" s="29"/>
    </row>
    <row r="35" spans="2:64" ht="48">
      <c r="B35" s="26"/>
      <c r="C35" s="21"/>
      <c r="D35" s="21"/>
      <c r="E35" s="96" t="s">
        <v>577</v>
      </c>
      <c r="F35" s="99" t="s">
        <v>605</v>
      </c>
      <c r="G35" s="30" t="s">
        <v>83</v>
      </c>
      <c r="H35" s="30" t="s">
        <v>396</v>
      </c>
      <c r="I35" s="21" t="s">
        <v>567</v>
      </c>
      <c r="J35" s="21" t="s">
        <v>606</v>
      </c>
      <c r="K35" s="30" t="s">
        <v>607</v>
      </c>
      <c r="L35" s="21" t="s">
        <v>608</v>
      </c>
      <c r="M35" s="21" t="s">
        <v>379</v>
      </c>
      <c r="N35" s="30"/>
      <c r="O35" s="21">
        <v>360</v>
      </c>
      <c r="P35" s="30" t="s">
        <v>430</v>
      </c>
      <c r="Q35" s="27">
        <f t="shared" ref="Q35:Q36" si="41">SUM(SUM(O35*0.075))</f>
        <v>27</v>
      </c>
      <c r="R35" s="21">
        <f t="shared" ref="R35:R36" si="42">SUM(O35-Q35)</f>
        <v>333</v>
      </c>
      <c r="S35" s="21">
        <v>180</v>
      </c>
      <c r="T35" s="30" t="s">
        <v>581</v>
      </c>
      <c r="U35" s="21">
        <v>0</v>
      </c>
      <c r="V35" s="21" t="s">
        <v>379</v>
      </c>
      <c r="W35" s="21">
        <v>0</v>
      </c>
      <c r="X35" s="21" t="s">
        <v>379</v>
      </c>
      <c r="Y35" s="22">
        <f t="shared" ref="Y35" si="43">SUM(O35,S35,U35,W35)</f>
        <v>540</v>
      </c>
      <c r="Z35" s="28">
        <f>VLOOKUP(L35,Lists!$B:$D, 2, FALSE)</f>
        <v>550</v>
      </c>
      <c r="AA35" s="30">
        <v>837</v>
      </c>
      <c r="AB35" s="30" t="s">
        <v>433</v>
      </c>
      <c r="AC35" s="30" t="s">
        <v>433</v>
      </c>
      <c r="AD35" s="30" t="s">
        <v>433</v>
      </c>
      <c r="AE35" s="30" t="s">
        <v>433</v>
      </c>
      <c r="AF35" s="30" t="s">
        <v>433</v>
      </c>
      <c r="AG35" s="30" t="s">
        <v>433</v>
      </c>
      <c r="AH35" s="30" t="s">
        <v>433</v>
      </c>
      <c r="AI35" s="30">
        <v>175</v>
      </c>
      <c r="AJ35" s="33">
        <f t="shared" ref="AJ35:AJ36" si="44">SUM(AI35/Y35)</f>
        <v>0.32407407407407407</v>
      </c>
      <c r="AK35" s="21" t="s">
        <v>379</v>
      </c>
      <c r="AL35" s="30" t="s">
        <v>582</v>
      </c>
      <c r="AM35" s="30" t="s">
        <v>583</v>
      </c>
      <c r="AN35" s="21" t="s">
        <v>379</v>
      </c>
      <c r="AO35" s="30" t="s">
        <v>585</v>
      </c>
      <c r="AP35" s="21" t="s">
        <v>379</v>
      </c>
      <c r="AQ35" s="21" t="s">
        <v>379</v>
      </c>
      <c r="AR35" s="21" t="s">
        <v>379</v>
      </c>
      <c r="AS35" s="21" t="s">
        <v>379</v>
      </c>
      <c r="AT35" s="21" t="s">
        <v>449</v>
      </c>
      <c r="AU35" s="21" t="s">
        <v>449</v>
      </c>
      <c r="AV35" s="21" t="s">
        <v>449</v>
      </c>
      <c r="AW35" s="21" t="s">
        <v>449</v>
      </c>
      <c r="AX35" s="21" t="s">
        <v>449</v>
      </c>
      <c r="AY35" s="21" t="s">
        <v>449</v>
      </c>
      <c r="AZ35" s="21" t="s">
        <v>449</v>
      </c>
      <c r="BA35" s="21" t="s">
        <v>449</v>
      </c>
      <c r="BB35" s="21" t="s">
        <v>449</v>
      </c>
      <c r="BC35" s="23">
        <f t="shared" ref="BC35" si="45">SUM(S35:X35)/(Y35)</f>
        <v>0.33333333333333331</v>
      </c>
      <c r="BD35" s="24">
        <f t="shared" ref="BD35" si="46">SUM((Z35-O35)/Z35)</f>
        <v>0.34545454545454546</v>
      </c>
      <c r="BE35" s="24">
        <f t="shared" ref="BE35" si="47">SUM((Z35-R35)/Z35)</f>
        <v>0.39454545454545453</v>
      </c>
      <c r="BF35" s="24"/>
      <c r="BG35" s="24"/>
      <c r="BH35" s="29"/>
      <c r="BI35" s="21"/>
      <c r="BJ35" s="29"/>
      <c r="BK35" s="29"/>
      <c r="BL35" s="29"/>
    </row>
    <row r="36" spans="2:64" ht="48">
      <c r="B36" s="26"/>
      <c r="C36" s="21"/>
      <c r="D36" s="21"/>
      <c r="E36" s="96" t="s">
        <v>609</v>
      </c>
      <c r="F36" s="99" t="s">
        <v>610</v>
      </c>
      <c r="G36" s="30" t="s">
        <v>83</v>
      </c>
      <c r="H36" s="21" t="s">
        <v>611</v>
      </c>
      <c r="I36" s="21" t="s">
        <v>567</v>
      </c>
      <c r="J36" s="30" t="s">
        <v>612</v>
      </c>
      <c r="K36" s="30"/>
      <c r="L36" s="21" t="s">
        <v>399</v>
      </c>
      <c r="M36" s="21" t="s">
        <v>379</v>
      </c>
      <c r="N36" s="30"/>
      <c r="O36" s="21">
        <v>144</v>
      </c>
      <c r="P36" s="30" t="s">
        <v>430</v>
      </c>
      <c r="Q36" s="27">
        <f t="shared" si="41"/>
        <v>10.799999999999999</v>
      </c>
      <c r="R36" s="21">
        <f t="shared" si="42"/>
        <v>133.19999999999999</v>
      </c>
      <c r="S36" s="21">
        <v>150</v>
      </c>
      <c r="T36" s="30" t="s">
        <v>581</v>
      </c>
      <c r="U36" s="21">
        <v>196</v>
      </c>
      <c r="V36" s="30" t="s">
        <v>613</v>
      </c>
      <c r="W36" s="21">
        <v>0</v>
      </c>
      <c r="X36" s="21" t="s">
        <v>379</v>
      </c>
      <c r="Y36" s="22">
        <f t="shared" ref="Y36:Y37" si="48">SUM(O36,S36,U36,W36)</f>
        <v>490</v>
      </c>
      <c r="Z36" s="28">
        <f>VLOOKUP(L36,Lists!$B:$D, 2, FALSE)</f>
        <v>550</v>
      </c>
      <c r="AA36" s="30" t="s">
        <v>433</v>
      </c>
      <c r="AB36" s="30" t="s">
        <v>433</v>
      </c>
      <c r="AC36" s="30" t="s">
        <v>433</v>
      </c>
      <c r="AD36" s="30" t="s">
        <v>433</v>
      </c>
      <c r="AE36" s="30" t="s">
        <v>433</v>
      </c>
      <c r="AF36" s="30" t="s">
        <v>433</v>
      </c>
      <c r="AG36" s="30" t="s">
        <v>433</v>
      </c>
      <c r="AH36" s="30" t="s">
        <v>433</v>
      </c>
      <c r="AI36" s="30">
        <v>180</v>
      </c>
      <c r="AJ36" s="33">
        <f t="shared" si="44"/>
        <v>0.36734693877551022</v>
      </c>
      <c r="AK36" s="21" t="s">
        <v>379</v>
      </c>
      <c r="AL36" s="21" t="s">
        <v>379</v>
      </c>
      <c r="AM36" s="30" t="s">
        <v>614</v>
      </c>
      <c r="AN36" s="21" t="s">
        <v>379</v>
      </c>
      <c r="AO36" s="30" t="s">
        <v>615</v>
      </c>
      <c r="AP36" s="21" t="s">
        <v>379</v>
      </c>
      <c r="AQ36" s="21" t="s">
        <v>379</v>
      </c>
      <c r="AR36" s="21" t="s">
        <v>379</v>
      </c>
      <c r="AS36" s="30" t="s">
        <v>616</v>
      </c>
      <c r="AT36" s="21" t="s">
        <v>617</v>
      </c>
      <c r="AU36" s="21" t="s">
        <v>379</v>
      </c>
      <c r="AV36" s="21" t="s">
        <v>618</v>
      </c>
      <c r="AW36" s="21" t="s">
        <v>619</v>
      </c>
      <c r="AX36" s="21" t="s">
        <v>449</v>
      </c>
      <c r="AY36" s="21" t="s">
        <v>449</v>
      </c>
      <c r="AZ36" s="21" t="s">
        <v>449</v>
      </c>
      <c r="BA36" s="21" t="s">
        <v>449</v>
      </c>
      <c r="BB36" s="21" t="s">
        <v>449</v>
      </c>
      <c r="BC36" s="23">
        <f t="shared" ref="BC36:BC37" si="49">SUM(S36:X36)/(Y36)</f>
        <v>0.70612244897959187</v>
      </c>
      <c r="BD36" s="24">
        <f t="shared" ref="BD36:BD37" si="50">SUM((Z36-O36)/Z36)</f>
        <v>0.73818181818181816</v>
      </c>
      <c r="BE36" s="24">
        <f t="shared" ref="BE36:BE37" si="51">SUM((Z36-R36)/Z36)</f>
        <v>0.75781818181818184</v>
      </c>
      <c r="BF36" s="24"/>
      <c r="BG36" s="24"/>
      <c r="BH36" s="29"/>
      <c r="BI36" s="21" t="s">
        <v>620</v>
      </c>
      <c r="BJ36" s="29"/>
      <c r="BK36" s="29"/>
      <c r="BL36" s="29"/>
    </row>
    <row r="37" spans="2:64">
      <c r="B37" s="26"/>
      <c r="C37" s="21"/>
      <c r="D37" s="21"/>
      <c r="E37" s="96"/>
      <c r="F37" s="100"/>
      <c r="G37" s="30"/>
      <c r="H37" s="30"/>
      <c r="I37" s="21"/>
      <c r="J37" s="21"/>
      <c r="K37" s="30"/>
      <c r="L37" s="21"/>
      <c r="M37" s="21"/>
      <c r="N37" s="30"/>
      <c r="O37" s="21"/>
      <c r="P37" s="30"/>
      <c r="Q37" s="27"/>
      <c r="R37" s="21"/>
      <c r="S37" s="21"/>
      <c r="T37" s="30"/>
      <c r="U37" s="21"/>
      <c r="V37" s="21"/>
      <c r="W37" s="21"/>
      <c r="X37" s="21"/>
      <c r="Y37" s="22">
        <f t="shared" si="48"/>
        <v>0</v>
      </c>
      <c r="Z37" s="28" t="e">
        <f>VLOOKUP(L37,Lists!$B:$D, 2, FALSE)</f>
        <v>#N/A</v>
      </c>
      <c r="AA37" s="30"/>
      <c r="AB37" s="30"/>
      <c r="AC37" s="30"/>
      <c r="AD37" s="30"/>
      <c r="AE37" s="30"/>
      <c r="AF37" s="30"/>
      <c r="AG37" s="30"/>
      <c r="AH37" s="30"/>
      <c r="AI37" s="30"/>
      <c r="AJ37" s="22"/>
      <c r="AK37" s="21"/>
      <c r="AL37" s="30"/>
      <c r="AM37" s="30"/>
      <c r="AN37" s="21"/>
      <c r="AO37" s="30"/>
      <c r="AP37" s="21"/>
      <c r="AQ37" s="21"/>
      <c r="AR37" s="21"/>
      <c r="AS37" s="21"/>
      <c r="AT37" s="21"/>
      <c r="AU37" s="21"/>
      <c r="AV37" s="21"/>
      <c r="AW37" s="21"/>
      <c r="AX37" s="21"/>
      <c r="AY37" s="21"/>
      <c r="AZ37" s="21"/>
      <c r="BA37" s="21"/>
      <c r="BB37" s="21"/>
      <c r="BC37" s="23" t="e">
        <f t="shared" si="49"/>
        <v>#DIV/0!</v>
      </c>
      <c r="BD37" s="24" t="e">
        <f t="shared" si="50"/>
        <v>#N/A</v>
      </c>
      <c r="BE37" s="24" t="e">
        <f t="shared" si="51"/>
        <v>#N/A</v>
      </c>
      <c r="BF37" s="24"/>
      <c r="BG37" s="24"/>
      <c r="BH37" s="29"/>
      <c r="BI37" s="21"/>
      <c r="BJ37" s="29"/>
      <c r="BK37" s="29"/>
      <c r="BL37" s="29"/>
    </row>
    <row r="38" spans="2:64">
      <c r="B38" s="26"/>
      <c r="C38" s="21"/>
      <c r="D38" s="21"/>
      <c r="E38" s="96"/>
      <c r="F38" s="100"/>
      <c r="G38" s="30"/>
      <c r="H38" s="30"/>
      <c r="I38" s="21"/>
      <c r="J38" s="21"/>
      <c r="K38" s="30"/>
      <c r="L38" s="21"/>
      <c r="M38" s="21"/>
      <c r="N38" s="30"/>
      <c r="O38" s="21"/>
      <c r="P38" s="30"/>
      <c r="Q38" s="27"/>
      <c r="R38" s="21"/>
      <c r="S38" s="21"/>
      <c r="T38" s="30"/>
      <c r="U38" s="21"/>
      <c r="V38" s="21"/>
      <c r="W38" s="21"/>
      <c r="X38" s="21"/>
      <c r="Y38" s="22">
        <f t="shared" ref="Y38:Y40" si="52">SUM(O38,S38,U38,W38)</f>
        <v>0</v>
      </c>
      <c r="Z38" s="28" t="e">
        <f>VLOOKUP(L38,Lists!$B:$D, 2, FALSE)</f>
        <v>#N/A</v>
      </c>
      <c r="AA38" s="30"/>
      <c r="AB38" s="30"/>
      <c r="AC38" s="30"/>
      <c r="AD38" s="30"/>
      <c r="AE38" s="30"/>
      <c r="AF38" s="30"/>
      <c r="AG38" s="30"/>
      <c r="AH38" s="30"/>
      <c r="AI38" s="30"/>
      <c r="AJ38" s="22"/>
      <c r="AK38" s="21"/>
      <c r="AL38" s="30"/>
      <c r="AM38" s="30"/>
      <c r="AN38" s="21"/>
      <c r="AO38" s="30"/>
      <c r="AP38" s="21"/>
      <c r="AQ38" s="21"/>
      <c r="AR38" s="21"/>
      <c r="AS38" s="21"/>
      <c r="AT38" s="21"/>
      <c r="AU38" s="21"/>
      <c r="AV38" s="21"/>
      <c r="AW38" s="21"/>
      <c r="AX38" s="21"/>
      <c r="AY38" s="21"/>
      <c r="AZ38" s="21"/>
      <c r="BA38" s="21"/>
      <c r="BB38" s="21"/>
      <c r="BC38" s="23" t="e">
        <f t="shared" ref="BC38:BC40" si="53">SUM(S38:X38)/(Y38)</f>
        <v>#DIV/0!</v>
      </c>
      <c r="BD38" s="24" t="e">
        <f t="shared" ref="BD38:BD40" si="54">SUM((Z38-O38)/Z38)</f>
        <v>#N/A</v>
      </c>
      <c r="BE38" s="24" t="e">
        <f t="shared" ref="BE38:BE40" si="55">SUM((Z38-R38)/Z38)</f>
        <v>#N/A</v>
      </c>
      <c r="BF38" s="24"/>
      <c r="BG38" s="24"/>
      <c r="BH38" s="29"/>
      <c r="BI38" s="21"/>
      <c r="BJ38" s="29"/>
      <c r="BK38" s="29"/>
      <c r="BL38" s="29"/>
    </row>
    <row r="39" spans="2:64">
      <c r="B39" s="26"/>
      <c r="C39" s="21"/>
      <c r="D39" s="21"/>
      <c r="E39" s="96"/>
      <c r="F39" s="100"/>
      <c r="G39" s="30"/>
      <c r="H39" s="30"/>
      <c r="I39" s="21"/>
      <c r="J39" s="21"/>
      <c r="K39" s="30"/>
      <c r="L39" s="21"/>
      <c r="M39" s="21"/>
      <c r="N39" s="30"/>
      <c r="O39" s="21"/>
      <c r="P39" s="30"/>
      <c r="Q39" s="27"/>
      <c r="R39" s="21"/>
      <c r="S39" s="21"/>
      <c r="T39" s="30"/>
      <c r="U39" s="21"/>
      <c r="V39" s="21"/>
      <c r="W39" s="21"/>
      <c r="X39" s="21"/>
      <c r="Y39" s="22">
        <f t="shared" si="52"/>
        <v>0</v>
      </c>
      <c r="Z39" s="28" t="e">
        <f>VLOOKUP(L39,Lists!$B:$D, 2, FALSE)</f>
        <v>#N/A</v>
      </c>
      <c r="AA39" s="30"/>
      <c r="AB39" s="30"/>
      <c r="AC39" s="30"/>
      <c r="AD39" s="30"/>
      <c r="AE39" s="30"/>
      <c r="AF39" s="30"/>
      <c r="AG39" s="30"/>
      <c r="AH39" s="30"/>
      <c r="AI39" s="30"/>
      <c r="AJ39" s="22"/>
      <c r="AK39" s="21"/>
      <c r="AL39" s="30"/>
      <c r="AM39" s="30"/>
      <c r="AN39" s="21"/>
      <c r="AO39" s="30"/>
      <c r="AP39" s="21"/>
      <c r="AQ39" s="21"/>
      <c r="AR39" s="21"/>
      <c r="AS39" s="21"/>
      <c r="AT39" s="21"/>
      <c r="AU39" s="21"/>
      <c r="AV39" s="21"/>
      <c r="AW39" s="21"/>
      <c r="AX39" s="21"/>
      <c r="AY39" s="21"/>
      <c r="AZ39" s="21"/>
      <c r="BA39" s="21"/>
      <c r="BB39" s="21"/>
      <c r="BC39" s="23" t="e">
        <f t="shared" si="53"/>
        <v>#DIV/0!</v>
      </c>
      <c r="BD39" s="24" t="e">
        <f t="shared" si="54"/>
        <v>#N/A</v>
      </c>
      <c r="BE39" s="24" t="e">
        <f t="shared" si="55"/>
        <v>#N/A</v>
      </c>
      <c r="BF39" s="24"/>
      <c r="BG39" s="24"/>
      <c r="BH39" s="29"/>
      <c r="BI39" s="21"/>
      <c r="BJ39" s="29"/>
      <c r="BK39" s="29"/>
      <c r="BL39" s="29"/>
    </row>
    <row r="40" spans="2:64">
      <c r="B40" s="26"/>
      <c r="C40" s="21"/>
      <c r="D40" s="21"/>
      <c r="E40" s="96"/>
      <c r="F40" s="100"/>
      <c r="G40" s="30"/>
      <c r="H40" s="30"/>
      <c r="I40" s="21"/>
      <c r="J40" s="21"/>
      <c r="K40" s="30"/>
      <c r="L40" s="21"/>
      <c r="M40" s="21"/>
      <c r="N40" s="30"/>
      <c r="O40" s="21"/>
      <c r="P40" s="30"/>
      <c r="Q40" s="27"/>
      <c r="R40" s="21"/>
      <c r="S40" s="21"/>
      <c r="T40" s="30"/>
      <c r="U40" s="21"/>
      <c r="V40" s="21"/>
      <c r="W40" s="21"/>
      <c r="X40" s="21"/>
      <c r="Y40" s="22">
        <f t="shared" si="52"/>
        <v>0</v>
      </c>
      <c r="Z40" s="28" t="e">
        <f>VLOOKUP(L40,Lists!$B:$D, 2, FALSE)</f>
        <v>#N/A</v>
      </c>
      <c r="AA40" s="30"/>
      <c r="AB40" s="30"/>
      <c r="AC40" s="30"/>
      <c r="AD40" s="30"/>
      <c r="AE40" s="30"/>
      <c r="AF40" s="30"/>
      <c r="AG40" s="30"/>
      <c r="AH40" s="30"/>
      <c r="AI40" s="30"/>
      <c r="AJ40" s="22"/>
      <c r="AK40" s="21"/>
      <c r="AL40" s="30"/>
      <c r="AM40" s="30"/>
      <c r="AN40" s="21"/>
      <c r="AO40" s="30"/>
      <c r="AP40" s="21"/>
      <c r="AQ40" s="21"/>
      <c r="AR40" s="21"/>
      <c r="AS40" s="21"/>
      <c r="AT40" s="21"/>
      <c r="AU40" s="21"/>
      <c r="AV40" s="21"/>
      <c r="AW40" s="21"/>
      <c r="AX40" s="21"/>
      <c r="AY40" s="21"/>
      <c r="AZ40" s="21"/>
      <c r="BA40" s="21"/>
      <c r="BB40" s="21"/>
      <c r="BC40" s="23" t="e">
        <f t="shared" si="53"/>
        <v>#DIV/0!</v>
      </c>
      <c r="BD40" s="24" t="e">
        <f t="shared" si="54"/>
        <v>#N/A</v>
      </c>
      <c r="BE40" s="24" t="e">
        <f t="shared" si="55"/>
        <v>#N/A</v>
      </c>
      <c r="BF40" s="24"/>
      <c r="BG40" s="24"/>
      <c r="BH40" s="29"/>
      <c r="BI40" s="21"/>
      <c r="BJ40" s="29"/>
      <c r="BK40" s="29"/>
      <c r="BL40" s="29"/>
    </row>
    <row r="41" spans="2:64">
      <c r="B41" s="26"/>
      <c r="C41" s="21"/>
      <c r="D41" s="21"/>
      <c r="E41" s="96"/>
      <c r="F41" s="100"/>
      <c r="G41" s="30"/>
      <c r="H41" s="30"/>
      <c r="I41" s="21"/>
      <c r="J41" s="21"/>
      <c r="K41" s="30"/>
      <c r="L41" s="21"/>
      <c r="M41" s="21"/>
      <c r="N41" s="30"/>
      <c r="O41" s="21"/>
      <c r="P41" s="30"/>
      <c r="Q41" s="27"/>
      <c r="R41" s="21"/>
      <c r="S41" s="21"/>
      <c r="T41" s="30"/>
      <c r="U41" s="21"/>
      <c r="V41" s="21"/>
      <c r="W41" s="21"/>
      <c r="X41" s="21"/>
      <c r="Y41" s="22">
        <f t="shared" ref="Y41:Y65" si="56">SUM(O41,S41,U41,W41)</f>
        <v>0</v>
      </c>
      <c r="Z41" s="28" t="e">
        <f>VLOOKUP(L41,Lists!$B:$D, 2, FALSE)</f>
        <v>#N/A</v>
      </c>
      <c r="AA41" s="30"/>
      <c r="AB41" s="30"/>
      <c r="AC41" s="30"/>
      <c r="AD41" s="30"/>
      <c r="AE41" s="30"/>
      <c r="AF41" s="30"/>
      <c r="AG41" s="30"/>
      <c r="AH41" s="30"/>
      <c r="AI41" s="30"/>
      <c r="AJ41" s="22"/>
      <c r="AK41" s="21"/>
      <c r="AL41" s="30"/>
      <c r="AM41" s="30"/>
      <c r="AN41" s="21"/>
      <c r="AO41" s="30"/>
      <c r="AP41" s="21"/>
      <c r="AQ41" s="21"/>
      <c r="AR41" s="21"/>
      <c r="AS41" s="21"/>
      <c r="AT41" s="21"/>
      <c r="AU41" s="21"/>
      <c r="AV41" s="21"/>
      <c r="AW41" s="21"/>
      <c r="AX41" s="21"/>
      <c r="AY41" s="21"/>
      <c r="AZ41" s="21"/>
      <c r="BA41" s="21"/>
      <c r="BB41" s="21"/>
      <c r="BC41" s="23" t="e">
        <f t="shared" ref="BC41:BC65" si="57">SUM(S41:X41)/(Y41)</f>
        <v>#DIV/0!</v>
      </c>
      <c r="BD41" s="24" t="e">
        <f t="shared" ref="BD41:BD65" si="58">SUM((Z41-O41)/Z41)</f>
        <v>#N/A</v>
      </c>
      <c r="BE41" s="24" t="e">
        <f t="shared" ref="BE41:BE65" si="59">SUM((Z41-R41)/Z41)</f>
        <v>#N/A</v>
      </c>
      <c r="BF41" s="24"/>
      <c r="BG41" s="24"/>
      <c r="BH41" s="29"/>
      <c r="BI41" s="21"/>
      <c r="BJ41" s="29"/>
      <c r="BK41" s="29"/>
      <c r="BL41" s="29"/>
    </row>
    <row r="42" spans="2:64">
      <c r="B42" s="26"/>
      <c r="C42" s="21"/>
      <c r="D42" s="21"/>
      <c r="E42" s="96"/>
      <c r="F42" s="100"/>
      <c r="G42" s="30"/>
      <c r="H42" s="30"/>
      <c r="I42" s="21"/>
      <c r="J42" s="21"/>
      <c r="K42" s="30"/>
      <c r="L42" s="21"/>
      <c r="M42" s="21"/>
      <c r="N42" s="30"/>
      <c r="O42" s="21"/>
      <c r="P42" s="30"/>
      <c r="Q42" s="27"/>
      <c r="R42" s="21"/>
      <c r="S42" s="21"/>
      <c r="T42" s="30"/>
      <c r="U42" s="21"/>
      <c r="V42" s="21"/>
      <c r="W42" s="21"/>
      <c r="X42" s="21"/>
      <c r="Y42" s="22">
        <f t="shared" si="56"/>
        <v>0</v>
      </c>
      <c r="Z42" s="28" t="e">
        <f>VLOOKUP(L42,Lists!$B:$D, 2, FALSE)</f>
        <v>#N/A</v>
      </c>
      <c r="AA42" s="30"/>
      <c r="AB42" s="30"/>
      <c r="AC42" s="30"/>
      <c r="AD42" s="30"/>
      <c r="AE42" s="30"/>
      <c r="AF42" s="30"/>
      <c r="AG42" s="30"/>
      <c r="AH42" s="30"/>
      <c r="AI42" s="30"/>
      <c r="AJ42" s="22"/>
      <c r="AK42" s="21"/>
      <c r="AL42" s="30"/>
      <c r="AM42" s="30"/>
      <c r="AN42" s="21"/>
      <c r="AO42" s="30"/>
      <c r="AP42" s="21"/>
      <c r="AQ42" s="21"/>
      <c r="AR42" s="21"/>
      <c r="AS42" s="21"/>
      <c r="AT42" s="21"/>
      <c r="AU42" s="21"/>
      <c r="AV42" s="21"/>
      <c r="AW42" s="21"/>
      <c r="AX42" s="21"/>
      <c r="AY42" s="21"/>
      <c r="AZ42" s="21"/>
      <c r="BA42" s="21"/>
      <c r="BB42" s="21"/>
      <c r="BC42" s="23" t="e">
        <f t="shared" si="57"/>
        <v>#DIV/0!</v>
      </c>
      <c r="BD42" s="24" t="e">
        <f t="shared" si="58"/>
        <v>#N/A</v>
      </c>
      <c r="BE42" s="24" t="e">
        <f t="shared" si="59"/>
        <v>#N/A</v>
      </c>
      <c r="BF42" s="24"/>
      <c r="BG42" s="24"/>
      <c r="BH42" s="29"/>
      <c r="BI42" s="21"/>
      <c r="BJ42" s="29"/>
      <c r="BK42" s="29"/>
      <c r="BL42" s="29"/>
    </row>
    <row r="43" spans="2:64">
      <c r="B43" s="26"/>
      <c r="C43" s="21"/>
      <c r="D43" s="21"/>
      <c r="E43" s="96"/>
      <c r="F43" s="100"/>
      <c r="G43" s="30"/>
      <c r="H43" s="30"/>
      <c r="I43" s="21"/>
      <c r="J43" s="21"/>
      <c r="K43" s="30"/>
      <c r="L43" s="21"/>
      <c r="M43" s="21"/>
      <c r="N43" s="30"/>
      <c r="O43" s="21"/>
      <c r="P43" s="30"/>
      <c r="Q43" s="27"/>
      <c r="R43" s="21"/>
      <c r="S43" s="21"/>
      <c r="T43" s="30"/>
      <c r="U43" s="21"/>
      <c r="V43" s="21"/>
      <c r="W43" s="21"/>
      <c r="X43" s="21"/>
      <c r="Y43" s="22">
        <f t="shared" si="56"/>
        <v>0</v>
      </c>
      <c r="Z43" s="28" t="e">
        <f>VLOOKUP(L43,Lists!$B:$D, 2, FALSE)</f>
        <v>#N/A</v>
      </c>
      <c r="AA43" s="30"/>
      <c r="AB43" s="30"/>
      <c r="AC43" s="30"/>
      <c r="AD43" s="30"/>
      <c r="AE43" s="30"/>
      <c r="AF43" s="30"/>
      <c r="AG43" s="30"/>
      <c r="AH43" s="30"/>
      <c r="AI43" s="30"/>
      <c r="AJ43" s="22"/>
      <c r="AK43" s="21"/>
      <c r="AL43" s="30"/>
      <c r="AM43" s="30"/>
      <c r="AN43" s="21"/>
      <c r="AO43" s="30"/>
      <c r="AP43" s="21"/>
      <c r="AQ43" s="21"/>
      <c r="AR43" s="21"/>
      <c r="AS43" s="21"/>
      <c r="AT43" s="21"/>
      <c r="AU43" s="21"/>
      <c r="AV43" s="21"/>
      <c r="AW43" s="21"/>
      <c r="AX43" s="21"/>
      <c r="AY43" s="21"/>
      <c r="AZ43" s="21"/>
      <c r="BA43" s="21"/>
      <c r="BB43" s="21"/>
      <c r="BC43" s="23" t="e">
        <f t="shared" si="57"/>
        <v>#DIV/0!</v>
      </c>
      <c r="BD43" s="24" t="e">
        <f t="shared" si="58"/>
        <v>#N/A</v>
      </c>
      <c r="BE43" s="24" t="e">
        <f t="shared" si="59"/>
        <v>#N/A</v>
      </c>
      <c r="BF43" s="24"/>
      <c r="BG43" s="24"/>
      <c r="BH43" s="29"/>
      <c r="BI43" s="21"/>
      <c r="BJ43" s="29"/>
      <c r="BK43" s="29"/>
      <c r="BL43" s="29"/>
    </row>
    <row r="44" spans="2:64">
      <c r="B44" s="26"/>
      <c r="C44" s="21"/>
      <c r="D44" s="21"/>
      <c r="E44" s="96"/>
      <c r="F44" s="100"/>
      <c r="G44" s="30"/>
      <c r="H44" s="30"/>
      <c r="I44" s="21"/>
      <c r="J44" s="21"/>
      <c r="K44" s="30"/>
      <c r="L44" s="21"/>
      <c r="M44" s="21"/>
      <c r="N44" s="30"/>
      <c r="O44" s="21"/>
      <c r="P44" s="30"/>
      <c r="Q44" s="27"/>
      <c r="R44" s="21"/>
      <c r="S44" s="21"/>
      <c r="T44" s="30"/>
      <c r="U44" s="21"/>
      <c r="V44" s="21"/>
      <c r="W44" s="21"/>
      <c r="X44" s="21"/>
      <c r="Y44" s="22">
        <f t="shared" si="56"/>
        <v>0</v>
      </c>
      <c r="Z44" s="28" t="e">
        <f>VLOOKUP(L44,Lists!$B:$D, 2, FALSE)</f>
        <v>#N/A</v>
      </c>
      <c r="AA44" s="30"/>
      <c r="AB44" s="30"/>
      <c r="AC44" s="30"/>
      <c r="AD44" s="30"/>
      <c r="AE44" s="30"/>
      <c r="AF44" s="30"/>
      <c r="AG44" s="30"/>
      <c r="AH44" s="30"/>
      <c r="AI44" s="30"/>
      <c r="AJ44" s="22"/>
      <c r="AK44" s="21"/>
      <c r="AL44" s="30"/>
      <c r="AM44" s="30"/>
      <c r="AN44" s="21"/>
      <c r="AO44" s="30"/>
      <c r="AP44" s="21"/>
      <c r="AQ44" s="21"/>
      <c r="AR44" s="21"/>
      <c r="AS44" s="21"/>
      <c r="AT44" s="21"/>
      <c r="AU44" s="21"/>
      <c r="AV44" s="21"/>
      <c r="AW44" s="21"/>
      <c r="AX44" s="21"/>
      <c r="AY44" s="21"/>
      <c r="AZ44" s="21"/>
      <c r="BA44" s="21"/>
      <c r="BB44" s="21"/>
      <c r="BC44" s="23" t="e">
        <f t="shared" si="57"/>
        <v>#DIV/0!</v>
      </c>
      <c r="BD44" s="24" t="e">
        <f t="shared" si="58"/>
        <v>#N/A</v>
      </c>
      <c r="BE44" s="24" t="e">
        <f t="shared" si="59"/>
        <v>#N/A</v>
      </c>
      <c r="BF44" s="24"/>
      <c r="BG44" s="24"/>
      <c r="BH44" s="29"/>
      <c r="BI44" s="21"/>
      <c r="BJ44" s="29"/>
      <c r="BK44" s="29"/>
      <c r="BL44" s="29"/>
    </row>
    <row r="45" spans="2:64">
      <c r="B45" s="26"/>
      <c r="C45" s="21"/>
      <c r="D45" s="21"/>
      <c r="E45" s="96"/>
      <c r="F45" s="100"/>
      <c r="G45" s="30"/>
      <c r="H45" s="30"/>
      <c r="I45" s="21"/>
      <c r="J45" s="21"/>
      <c r="K45" s="30"/>
      <c r="L45" s="21"/>
      <c r="M45" s="21"/>
      <c r="N45" s="30"/>
      <c r="O45" s="21"/>
      <c r="P45" s="30"/>
      <c r="Q45" s="27"/>
      <c r="R45" s="21"/>
      <c r="S45" s="21"/>
      <c r="T45" s="30"/>
      <c r="U45" s="21"/>
      <c r="V45" s="21"/>
      <c r="W45" s="21"/>
      <c r="X45" s="21"/>
      <c r="Y45" s="22">
        <f t="shared" si="56"/>
        <v>0</v>
      </c>
      <c r="Z45" s="28" t="e">
        <f>VLOOKUP(L45,Lists!$B:$D, 2, FALSE)</f>
        <v>#N/A</v>
      </c>
      <c r="AA45" s="30"/>
      <c r="AB45" s="30"/>
      <c r="AC45" s="30"/>
      <c r="AD45" s="30"/>
      <c r="AE45" s="30"/>
      <c r="AF45" s="30"/>
      <c r="AG45" s="30"/>
      <c r="AH45" s="30"/>
      <c r="AI45" s="30"/>
      <c r="AJ45" s="22"/>
      <c r="AK45" s="21"/>
      <c r="AL45" s="30"/>
      <c r="AM45" s="30"/>
      <c r="AN45" s="21"/>
      <c r="AO45" s="30"/>
      <c r="AP45" s="21"/>
      <c r="AQ45" s="21"/>
      <c r="AR45" s="21"/>
      <c r="AS45" s="21"/>
      <c r="AT45" s="21"/>
      <c r="AU45" s="21"/>
      <c r="AV45" s="21"/>
      <c r="AW45" s="21"/>
      <c r="AX45" s="21"/>
      <c r="AY45" s="21"/>
      <c r="AZ45" s="21"/>
      <c r="BA45" s="21"/>
      <c r="BB45" s="21"/>
      <c r="BC45" s="23" t="e">
        <f t="shared" si="57"/>
        <v>#DIV/0!</v>
      </c>
      <c r="BD45" s="24" t="e">
        <f t="shared" si="58"/>
        <v>#N/A</v>
      </c>
      <c r="BE45" s="24" t="e">
        <f t="shared" si="59"/>
        <v>#N/A</v>
      </c>
      <c r="BF45" s="24"/>
      <c r="BG45" s="24"/>
      <c r="BH45" s="29"/>
      <c r="BI45" s="21"/>
      <c r="BJ45" s="29"/>
      <c r="BK45" s="29"/>
      <c r="BL45" s="29"/>
    </row>
    <row r="46" spans="2:64">
      <c r="B46" s="26"/>
      <c r="C46" s="21"/>
      <c r="D46" s="21"/>
      <c r="E46" s="96"/>
      <c r="F46" s="100"/>
      <c r="G46" s="30"/>
      <c r="H46" s="30"/>
      <c r="I46" s="21"/>
      <c r="J46" s="21"/>
      <c r="K46" s="30"/>
      <c r="L46" s="21"/>
      <c r="M46" s="21"/>
      <c r="N46" s="30"/>
      <c r="O46" s="21"/>
      <c r="P46" s="30"/>
      <c r="Q46" s="27"/>
      <c r="R46" s="21"/>
      <c r="S46" s="21"/>
      <c r="T46" s="30"/>
      <c r="U46" s="21"/>
      <c r="V46" s="21"/>
      <c r="W46" s="21"/>
      <c r="X46" s="21"/>
      <c r="Y46" s="22">
        <f t="shared" si="56"/>
        <v>0</v>
      </c>
      <c r="Z46" s="28" t="e">
        <f>VLOOKUP(L46,Lists!$B:$D, 2, FALSE)</f>
        <v>#N/A</v>
      </c>
      <c r="AA46" s="30"/>
      <c r="AB46" s="30"/>
      <c r="AC46" s="30"/>
      <c r="AD46" s="30"/>
      <c r="AE46" s="30"/>
      <c r="AF46" s="30"/>
      <c r="AG46" s="30"/>
      <c r="AH46" s="30"/>
      <c r="AI46" s="30"/>
      <c r="AJ46" s="22"/>
      <c r="AK46" s="21"/>
      <c r="AL46" s="30"/>
      <c r="AM46" s="30"/>
      <c r="AN46" s="21"/>
      <c r="AO46" s="30"/>
      <c r="AP46" s="21"/>
      <c r="AQ46" s="21"/>
      <c r="AR46" s="21"/>
      <c r="AS46" s="21"/>
      <c r="AT46" s="21"/>
      <c r="AU46" s="21"/>
      <c r="AV46" s="21"/>
      <c r="AW46" s="21"/>
      <c r="AX46" s="21"/>
      <c r="AY46" s="21"/>
      <c r="AZ46" s="21"/>
      <c r="BA46" s="21"/>
      <c r="BB46" s="21"/>
      <c r="BC46" s="23" t="e">
        <f t="shared" si="57"/>
        <v>#DIV/0!</v>
      </c>
      <c r="BD46" s="24" t="e">
        <f t="shared" si="58"/>
        <v>#N/A</v>
      </c>
      <c r="BE46" s="24" t="e">
        <f t="shared" si="59"/>
        <v>#N/A</v>
      </c>
      <c r="BF46" s="24"/>
      <c r="BG46" s="24"/>
      <c r="BH46" s="29"/>
      <c r="BI46" s="21"/>
      <c r="BJ46" s="29"/>
      <c r="BK46" s="29"/>
      <c r="BL46" s="29"/>
    </row>
    <row r="47" spans="2:64">
      <c r="B47" s="26"/>
      <c r="C47" s="21"/>
      <c r="D47" s="21"/>
      <c r="E47" s="96"/>
      <c r="F47" s="100"/>
      <c r="G47" s="30"/>
      <c r="H47" s="30"/>
      <c r="I47" s="21"/>
      <c r="J47" s="21"/>
      <c r="K47" s="30"/>
      <c r="L47" s="21"/>
      <c r="M47" s="21"/>
      <c r="N47" s="30"/>
      <c r="O47" s="21"/>
      <c r="P47" s="30"/>
      <c r="Q47" s="27"/>
      <c r="R47" s="21"/>
      <c r="S47" s="21"/>
      <c r="T47" s="30"/>
      <c r="U47" s="21"/>
      <c r="V47" s="21"/>
      <c r="W47" s="21"/>
      <c r="X47" s="21"/>
      <c r="Y47" s="22">
        <f t="shared" si="56"/>
        <v>0</v>
      </c>
      <c r="Z47" s="28" t="e">
        <f>VLOOKUP(L47,Lists!$B:$D, 2, FALSE)</f>
        <v>#N/A</v>
      </c>
      <c r="AA47" s="30"/>
      <c r="AB47" s="30"/>
      <c r="AC47" s="30"/>
      <c r="AD47" s="30"/>
      <c r="AE47" s="30"/>
      <c r="AF47" s="30"/>
      <c r="AG47" s="30"/>
      <c r="AH47" s="30"/>
      <c r="AI47" s="30"/>
      <c r="AJ47" s="22"/>
      <c r="AK47" s="21"/>
      <c r="AL47" s="30"/>
      <c r="AM47" s="30"/>
      <c r="AN47" s="21"/>
      <c r="AO47" s="30"/>
      <c r="AP47" s="21"/>
      <c r="AQ47" s="21"/>
      <c r="AR47" s="21"/>
      <c r="AS47" s="21"/>
      <c r="AT47" s="21"/>
      <c r="AU47" s="21"/>
      <c r="AV47" s="21"/>
      <c r="AW47" s="21"/>
      <c r="AX47" s="21"/>
      <c r="AY47" s="21"/>
      <c r="AZ47" s="21"/>
      <c r="BA47" s="21"/>
      <c r="BB47" s="21"/>
      <c r="BC47" s="23" t="e">
        <f t="shared" si="57"/>
        <v>#DIV/0!</v>
      </c>
      <c r="BD47" s="24" t="e">
        <f t="shared" si="58"/>
        <v>#N/A</v>
      </c>
      <c r="BE47" s="24" t="e">
        <f t="shared" si="59"/>
        <v>#N/A</v>
      </c>
      <c r="BF47" s="24"/>
      <c r="BG47" s="24"/>
      <c r="BH47" s="29"/>
      <c r="BI47" s="21"/>
      <c r="BJ47" s="29"/>
      <c r="BK47" s="29"/>
      <c r="BL47" s="29"/>
    </row>
    <row r="48" spans="2:64">
      <c r="B48" s="26"/>
      <c r="C48" s="21"/>
      <c r="D48" s="21"/>
      <c r="E48" s="96"/>
      <c r="F48" s="100"/>
      <c r="G48" s="30"/>
      <c r="H48" s="30"/>
      <c r="I48" s="21"/>
      <c r="J48" s="21"/>
      <c r="K48" s="30"/>
      <c r="L48" s="21"/>
      <c r="M48" s="21"/>
      <c r="N48" s="30"/>
      <c r="O48" s="21"/>
      <c r="P48" s="30"/>
      <c r="Q48" s="27"/>
      <c r="R48" s="21"/>
      <c r="S48" s="21"/>
      <c r="T48" s="30"/>
      <c r="U48" s="21"/>
      <c r="V48" s="21"/>
      <c r="W48" s="21"/>
      <c r="X48" s="21"/>
      <c r="Y48" s="22">
        <f t="shared" si="56"/>
        <v>0</v>
      </c>
      <c r="Z48" s="28" t="e">
        <f>VLOOKUP(L48,Lists!$B:$D, 2, FALSE)</f>
        <v>#N/A</v>
      </c>
      <c r="AA48" s="30"/>
      <c r="AB48" s="30"/>
      <c r="AC48" s="30"/>
      <c r="AD48" s="30"/>
      <c r="AE48" s="30"/>
      <c r="AF48" s="30"/>
      <c r="AG48" s="30"/>
      <c r="AH48" s="30"/>
      <c r="AI48" s="30"/>
      <c r="AJ48" s="22"/>
      <c r="AK48" s="21"/>
      <c r="AL48" s="30"/>
      <c r="AM48" s="30"/>
      <c r="AN48" s="21"/>
      <c r="AO48" s="30"/>
      <c r="AP48" s="21"/>
      <c r="AQ48" s="21"/>
      <c r="AR48" s="21"/>
      <c r="AS48" s="21"/>
      <c r="AT48" s="21"/>
      <c r="AU48" s="21"/>
      <c r="AV48" s="21"/>
      <c r="AW48" s="21"/>
      <c r="AX48" s="21"/>
      <c r="AY48" s="21"/>
      <c r="AZ48" s="21"/>
      <c r="BA48" s="21"/>
      <c r="BB48" s="21"/>
      <c r="BC48" s="23" t="e">
        <f t="shared" si="57"/>
        <v>#DIV/0!</v>
      </c>
      <c r="BD48" s="24" t="e">
        <f t="shared" si="58"/>
        <v>#N/A</v>
      </c>
      <c r="BE48" s="24" t="e">
        <f t="shared" si="59"/>
        <v>#N/A</v>
      </c>
      <c r="BF48" s="24"/>
      <c r="BG48" s="24"/>
      <c r="BH48" s="29"/>
      <c r="BI48" s="21"/>
      <c r="BJ48" s="29"/>
      <c r="BK48" s="29"/>
      <c r="BL48" s="29"/>
    </row>
    <row r="49" spans="2:64">
      <c r="B49" s="26"/>
      <c r="C49" s="21"/>
      <c r="D49" s="21"/>
      <c r="E49" s="96"/>
      <c r="F49" s="100"/>
      <c r="G49" s="30"/>
      <c r="H49" s="30"/>
      <c r="I49" s="21"/>
      <c r="J49" s="21"/>
      <c r="K49" s="30"/>
      <c r="L49" s="21"/>
      <c r="M49" s="21"/>
      <c r="N49" s="30"/>
      <c r="O49" s="21"/>
      <c r="P49" s="30"/>
      <c r="Q49" s="27"/>
      <c r="R49" s="21"/>
      <c r="S49" s="21"/>
      <c r="T49" s="30"/>
      <c r="U49" s="21"/>
      <c r="V49" s="21"/>
      <c r="W49" s="21"/>
      <c r="X49" s="21"/>
      <c r="Y49" s="22">
        <f t="shared" si="56"/>
        <v>0</v>
      </c>
      <c r="Z49" s="28" t="e">
        <f>VLOOKUP(L49,Lists!$B:$D, 2, FALSE)</f>
        <v>#N/A</v>
      </c>
      <c r="AA49" s="30"/>
      <c r="AB49" s="30"/>
      <c r="AC49" s="30"/>
      <c r="AD49" s="30"/>
      <c r="AE49" s="30"/>
      <c r="AF49" s="30"/>
      <c r="AG49" s="30"/>
      <c r="AH49" s="30"/>
      <c r="AI49" s="30"/>
      <c r="AJ49" s="22"/>
      <c r="AK49" s="21"/>
      <c r="AL49" s="30"/>
      <c r="AM49" s="30"/>
      <c r="AN49" s="21"/>
      <c r="AO49" s="30"/>
      <c r="AP49" s="21"/>
      <c r="AQ49" s="21"/>
      <c r="AR49" s="21"/>
      <c r="AS49" s="21"/>
      <c r="AT49" s="21"/>
      <c r="AU49" s="21"/>
      <c r="AV49" s="21"/>
      <c r="AW49" s="21"/>
      <c r="AX49" s="21"/>
      <c r="AY49" s="21"/>
      <c r="AZ49" s="21"/>
      <c r="BA49" s="21"/>
      <c r="BB49" s="21"/>
      <c r="BC49" s="23" t="e">
        <f t="shared" si="57"/>
        <v>#DIV/0!</v>
      </c>
      <c r="BD49" s="24" t="e">
        <f t="shared" si="58"/>
        <v>#N/A</v>
      </c>
      <c r="BE49" s="24" t="e">
        <f t="shared" si="59"/>
        <v>#N/A</v>
      </c>
      <c r="BF49" s="24"/>
      <c r="BG49" s="24"/>
      <c r="BH49" s="29"/>
      <c r="BI49" s="21"/>
      <c r="BJ49" s="29"/>
      <c r="BK49" s="29"/>
      <c r="BL49" s="29"/>
    </row>
    <row r="50" spans="2:64">
      <c r="B50" s="26"/>
      <c r="C50" s="21"/>
      <c r="D50" s="21"/>
      <c r="E50" s="96"/>
      <c r="F50" s="100"/>
      <c r="G50" s="30"/>
      <c r="H50" s="30"/>
      <c r="I50" s="21"/>
      <c r="J50" s="21"/>
      <c r="K50" s="30"/>
      <c r="L50" s="21"/>
      <c r="M50" s="21"/>
      <c r="N50" s="30"/>
      <c r="O50" s="21"/>
      <c r="P50" s="30"/>
      <c r="Q50" s="27"/>
      <c r="R50" s="21"/>
      <c r="S50" s="21"/>
      <c r="T50" s="30"/>
      <c r="U50" s="21"/>
      <c r="V50" s="21"/>
      <c r="W50" s="21"/>
      <c r="X50" s="21"/>
      <c r="Y50" s="22">
        <f t="shared" si="56"/>
        <v>0</v>
      </c>
      <c r="Z50" s="28" t="e">
        <f>VLOOKUP(L50,Lists!$B:$D, 2, FALSE)</f>
        <v>#N/A</v>
      </c>
      <c r="AA50" s="30"/>
      <c r="AB50" s="30"/>
      <c r="AC50" s="30"/>
      <c r="AD50" s="30"/>
      <c r="AE50" s="30"/>
      <c r="AF50" s="30"/>
      <c r="AG50" s="30"/>
      <c r="AH50" s="30"/>
      <c r="AI50" s="30"/>
      <c r="AJ50" s="22"/>
      <c r="AK50" s="21"/>
      <c r="AL50" s="30"/>
      <c r="AM50" s="30"/>
      <c r="AN50" s="21"/>
      <c r="AO50" s="30"/>
      <c r="AP50" s="21"/>
      <c r="AQ50" s="21"/>
      <c r="AR50" s="21"/>
      <c r="AS50" s="21"/>
      <c r="AT50" s="21"/>
      <c r="AU50" s="21"/>
      <c r="AV50" s="21"/>
      <c r="AW50" s="21"/>
      <c r="AX50" s="21"/>
      <c r="AY50" s="21"/>
      <c r="AZ50" s="21"/>
      <c r="BA50" s="21"/>
      <c r="BB50" s="21"/>
      <c r="BC50" s="23" t="e">
        <f t="shared" si="57"/>
        <v>#DIV/0!</v>
      </c>
      <c r="BD50" s="24" t="e">
        <f t="shared" si="58"/>
        <v>#N/A</v>
      </c>
      <c r="BE50" s="24" t="e">
        <f t="shared" si="59"/>
        <v>#N/A</v>
      </c>
      <c r="BF50" s="24"/>
      <c r="BG50" s="24"/>
      <c r="BH50" s="29"/>
      <c r="BI50" s="21"/>
      <c r="BJ50" s="29"/>
      <c r="BK50" s="29"/>
      <c r="BL50" s="29"/>
    </row>
    <row r="51" spans="2:64">
      <c r="B51" s="26"/>
      <c r="C51" s="21"/>
      <c r="D51" s="21"/>
      <c r="E51" s="96"/>
      <c r="F51" s="100"/>
      <c r="G51" s="30"/>
      <c r="H51" s="30"/>
      <c r="I51" s="21"/>
      <c r="J51" s="21"/>
      <c r="K51" s="30"/>
      <c r="L51" s="21"/>
      <c r="M51" s="21"/>
      <c r="N51" s="30"/>
      <c r="O51" s="21"/>
      <c r="P51" s="30"/>
      <c r="Q51" s="27"/>
      <c r="R51" s="21"/>
      <c r="S51" s="21"/>
      <c r="T51" s="30"/>
      <c r="U51" s="21"/>
      <c r="V51" s="21"/>
      <c r="W51" s="21"/>
      <c r="X51" s="21"/>
      <c r="Y51" s="22">
        <f t="shared" si="56"/>
        <v>0</v>
      </c>
      <c r="Z51" s="28" t="e">
        <f>VLOOKUP(L51,Lists!$B:$D, 2, FALSE)</f>
        <v>#N/A</v>
      </c>
      <c r="AA51" s="30"/>
      <c r="AB51" s="30"/>
      <c r="AC51" s="30"/>
      <c r="AD51" s="30"/>
      <c r="AE51" s="30"/>
      <c r="AF51" s="30"/>
      <c r="AG51" s="30"/>
      <c r="AH51" s="30"/>
      <c r="AI51" s="30"/>
      <c r="AJ51" s="22"/>
      <c r="AK51" s="21"/>
      <c r="AL51" s="30"/>
      <c r="AM51" s="30"/>
      <c r="AN51" s="21"/>
      <c r="AO51" s="30"/>
      <c r="AP51" s="21"/>
      <c r="AQ51" s="21"/>
      <c r="AR51" s="21"/>
      <c r="AS51" s="21"/>
      <c r="AT51" s="21"/>
      <c r="AU51" s="21"/>
      <c r="AV51" s="21"/>
      <c r="AW51" s="21"/>
      <c r="AX51" s="21"/>
      <c r="AY51" s="21"/>
      <c r="AZ51" s="21"/>
      <c r="BA51" s="21"/>
      <c r="BB51" s="21"/>
      <c r="BC51" s="23" t="e">
        <f t="shared" si="57"/>
        <v>#DIV/0!</v>
      </c>
      <c r="BD51" s="24" t="e">
        <f t="shared" si="58"/>
        <v>#N/A</v>
      </c>
      <c r="BE51" s="24" t="e">
        <f t="shared" si="59"/>
        <v>#N/A</v>
      </c>
      <c r="BF51" s="24"/>
      <c r="BG51" s="24"/>
      <c r="BH51" s="29"/>
      <c r="BI51" s="21"/>
      <c r="BJ51" s="29"/>
      <c r="BK51" s="29"/>
      <c r="BL51" s="29"/>
    </row>
    <row r="52" spans="2:64">
      <c r="B52" s="26"/>
      <c r="C52" s="21"/>
      <c r="D52" s="21"/>
      <c r="E52" s="96"/>
      <c r="F52" s="100"/>
      <c r="G52" s="30"/>
      <c r="H52" s="30"/>
      <c r="I52" s="21"/>
      <c r="J52" s="21"/>
      <c r="K52" s="30"/>
      <c r="L52" s="21"/>
      <c r="M52" s="21"/>
      <c r="N52" s="30"/>
      <c r="O52" s="21"/>
      <c r="P52" s="30"/>
      <c r="Q52" s="27"/>
      <c r="R52" s="21"/>
      <c r="S52" s="21"/>
      <c r="T52" s="30"/>
      <c r="U52" s="21"/>
      <c r="V52" s="21"/>
      <c r="W52" s="21"/>
      <c r="X52" s="21"/>
      <c r="Y52" s="22">
        <f t="shared" si="56"/>
        <v>0</v>
      </c>
      <c r="Z52" s="28" t="e">
        <f>VLOOKUP(L52,Lists!$B:$D, 2, FALSE)</f>
        <v>#N/A</v>
      </c>
      <c r="AA52" s="30"/>
      <c r="AB52" s="30"/>
      <c r="AC52" s="30"/>
      <c r="AD52" s="30"/>
      <c r="AE52" s="30"/>
      <c r="AF52" s="30"/>
      <c r="AG52" s="30"/>
      <c r="AH52" s="30"/>
      <c r="AI52" s="30"/>
      <c r="AJ52" s="22"/>
      <c r="AK52" s="21"/>
      <c r="AL52" s="30"/>
      <c r="AM52" s="30"/>
      <c r="AN52" s="21"/>
      <c r="AO52" s="30"/>
      <c r="AP52" s="21"/>
      <c r="AQ52" s="21"/>
      <c r="AR52" s="21"/>
      <c r="AS52" s="21"/>
      <c r="AT52" s="21"/>
      <c r="AU52" s="21"/>
      <c r="AV52" s="21"/>
      <c r="AW52" s="21"/>
      <c r="AX52" s="21"/>
      <c r="AY52" s="21"/>
      <c r="AZ52" s="21"/>
      <c r="BA52" s="21"/>
      <c r="BB52" s="21"/>
      <c r="BC52" s="23" t="e">
        <f t="shared" si="57"/>
        <v>#DIV/0!</v>
      </c>
      <c r="BD52" s="24" t="e">
        <f t="shared" si="58"/>
        <v>#N/A</v>
      </c>
      <c r="BE52" s="24" t="e">
        <f t="shared" si="59"/>
        <v>#N/A</v>
      </c>
      <c r="BF52" s="24"/>
      <c r="BG52" s="24"/>
      <c r="BH52" s="29"/>
      <c r="BI52" s="21"/>
      <c r="BJ52" s="29"/>
      <c r="BK52" s="29"/>
      <c r="BL52" s="29"/>
    </row>
    <row r="53" spans="2:64">
      <c r="B53" s="26"/>
      <c r="C53" s="21"/>
      <c r="D53" s="21"/>
      <c r="E53" s="96"/>
      <c r="F53" s="100"/>
      <c r="G53" s="30"/>
      <c r="H53" s="30"/>
      <c r="I53" s="21"/>
      <c r="J53" s="21"/>
      <c r="K53" s="30"/>
      <c r="L53" s="21"/>
      <c r="M53" s="21"/>
      <c r="N53" s="30"/>
      <c r="O53" s="21"/>
      <c r="P53" s="30"/>
      <c r="Q53" s="27"/>
      <c r="R53" s="21"/>
      <c r="S53" s="21"/>
      <c r="T53" s="30"/>
      <c r="U53" s="21"/>
      <c r="V53" s="21"/>
      <c r="W53" s="21"/>
      <c r="X53" s="21"/>
      <c r="Y53" s="22">
        <f t="shared" si="56"/>
        <v>0</v>
      </c>
      <c r="Z53" s="28" t="e">
        <f>VLOOKUP(L53,Lists!$B:$D, 2, FALSE)</f>
        <v>#N/A</v>
      </c>
      <c r="AA53" s="30"/>
      <c r="AB53" s="30"/>
      <c r="AC53" s="30"/>
      <c r="AD53" s="30"/>
      <c r="AE53" s="30"/>
      <c r="AF53" s="30"/>
      <c r="AG53" s="30"/>
      <c r="AH53" s="30"/>
      <c r="AI53" s="30"/>
      <c r="AJ53" s="22"/>
      <c r="AK53" s="21"/>
      <c r="AL53" s="30"/>
      <c r="AM53" s="30"/>
      <c r="AN53" s="21"/>
      <c r="AO53" s="30"/>
      <c r="AP53" s="21"/>
      <c r="AQ53" s="21"/>
      <c r="AR53" s="21"/>
      <c r="AS53" s="21"/>
      <c r="AT53" s="21"/>
      <c r="AU53" s="21"/>
      <c r="AV53" s="21"/>
      <c r="AW53" s="21"/>
      <c r="AX53" s="21"/>
      <c r="AY53" s="21"/>
      <c r="AZ53" s="21"/>
      <c r="BA53" s="21"/>
      <c r="BB53" s="21"/>
      <c r="BC53" s="23" t="e">
        <f t="shared" si="57"/>
        <v>#DIV/0!</v>
      </c>
      <c r="BD53" s="24" t="e">
        <f t="shared" si="58"/>
        <v>#N/A</v>
      </c>
      <c r="BE53" s="24" t="e">
        <f t="shared" si="59"/>
        <v>#N/A</v>
      </c>
      <c r="BF53" s="24"/>
      <c r="BG53" s="24"/>
      <c r="BH53" s="29"/>
      <c r="BI53" s="21"/>
      <c r="BJ53" s="29"/>
      <c r="BK53" s="29"/>
      <c r="BL53" s="29"/>
    </row>
    <row r="54" spans="2:64">
      <c r="B54" s="26"/>
      <c r="C54" s="21"/>
      <c r="D54" s="21"/>
      <c r="E54" s="96"/>
      <c r="F54" s="100"/>
      <c r="G54" s="30"/>
      <c r="H54" s="30"/>
      <c r="I54" s="21"/>
      <c r="J54" s="21"/>
      <c r="K54" s="30"/>
      <c r="L54" s="21"/>
      <c r="M54" s="21"/>
      <c r="N54" s="30"/>
      <c r="O54" s="21"/>
      <c r="P54" s="30"/>
      <c r="Q54" s="27"/>
      <c r="R54" s="21"/>
      <c r="S54" s="21"/>
      <c r="T54" s="30"/>
      <c r="U54" s="21"/>
      <c r="V54" s="21"/>
      <c r="W54" s="21"/>
      <c r="X54" s="21"/>
      <c r="Y54" s="22">
        <f t="shared" si="56"/>
        <v>0</v>
      </c>
      <c r="Z54" s="28" t="e">
        <f>VLOOKUP(L54,Lists!$B:$D, 2, FALSE)</f>
        <v>#N/A</v>
      </c>
      <c r="AA54" s="30"/>
      <c r="AB54" s="30"/>
      <c r="AC54" s="30"/>
      <c r="AD54" s="30"/>
      <c r="AE54" s="30"/>
      <c r="AF54" s="30"/>
      <c r="AG54" s="30"/>
      <c r="AH54" s="30"/>
      <c r="AI54" s="30"/>
      <c r="AJ54" s="22"/>
      <c r="AK54" s="21"/>
      <c r="AL54" s="30"/>
      <c r="AM54" s="30"/>
      <c r="AN54" s="21"/>
      <c r="AO54" s="30"/>
      <c r="AP54" s="21"/>
      <c r="AQ54" s="21"/>
      <c r="AR54" s="21"/>
      <c r="AS54" s="21"/>
      <c r="AT54" s="21"/>
      <c r="AU54" s="21"/>
      <c r="AV54" s="21"/>
      <c r="AW54" s="21"/>
      <c r="AX54" s="21"/>
      <c r="AY54" s="21"/>
      <c r="AZ54" s="21"/>
      <c r="BA54" s="21"/>
      <c r="BB54" s="21"/>
      <c r="BC54" s="23" t="e">
        <f t="shared" si="57"/>
        <v>#DIV/0!</v>
      </c>
      <c r="BD54" s="24" t="e">
        <f t="shared" si="58"/>
        <v>#N/A</v>
      </c>
      <c r="BE54" s="24" t="e">
        <f t="shared" si="59"/>
        <v>#N/A</v>
      </c>
      <c r="BF54" s="24"/>
      <c r="BG54" s="24"/>
      <c r="BH54" s="29"/>
      <c r="BI54" s="21"/>
      <c r="BJ54" s="29"/>
      <c r="BK54" s="29"/>
      <c r="BL54" s="29"/>
    </row>
    <row r="55" spans="2:64">
      <c r="B55" s="26"/>
      <c r="C55" s="21"/>
      <c r="D55" s="21"/>
      <c r="E55" s="96"/>
      <c r="F55" s="100"/>
      <c r="G55" s="30"/>
      <c r="H55" s="30"/>
      <c r="I55" s="21"/>
      <c r="J55" s="21"/>
      <c r="K55" s="30"/>
      <c r="L55" s="21"/>
      <c r="M55" s="21"/>
      <c r="N55" s="30"/>
      <c r="O55" s="21"/>
      <c r="P55" s="30"/>
      <c r="Q55" s="27"/>
      <c r="R55" s="21"/>
      <c r="S55" s="21"/>
      <c r="T55" s="30"/>
      <c r="U55" s="21"/>
      <c r="V55" s="21"/>
      <c r="W55" s="21"/>
      <c r="X55" s="21"/>
      <c r="Y55" s="22">
        <f t="shared" si="56"/>
        <v>0</v>
      </c>
      <c r="Z55" s="28" t="e">
        <f>VLOOKUP(L55,Lists!$B:$D, 2, FALSE)</f>
        <v>#N/A</v>
      </c>
      <c r="AA55" s="30"/>
      <c r="AB55" s="30"/>
      <c r="AC55" s="30"/>
      <c r="AD55" s="30"/>
      <c r="AE55" s="30"/>
      <c r="AF55" s="30"/>
      <c r="AG55" s="30"/>
      <c r="AH55" s="30"/>
      <c r="AI55" s="30"/>
      <c r="AJ55" s="22"/>
      <c r="AK55" s="21"/>
      <c r="AL55" s="30"/>
      <c r="AM55" s="30"/>
      <c r="AN55" s="21"/>
      <c r="AO55" s="30"/>
      <c r="AP55" s="21"/>
      <c r="AQ55" s="21"/>
      <c r="AR55" s="21"/>
      <c r="AS55" s="21"/>
      <c r="AT55" s="21"/>
      <c r="AU55" s="21"/>
      <c r="AV55" s="21"/>
      <c r="AW55" s="21"/>
      <c r="AX55" s="21"/>
      <c r="AY55" s="21"/>
      <c r="AZ55" s="21"/>
      <c r="BA55" s="21"/>
      <c r="BB55" s="21"/>
      <c r="BC55" s="23" t="e">
        <f t="shared" si="57"/>
        <v>#DIV/0!</v>
      </c>
      <c r="BD55" s="24" t="e">
        <f t="shared" si="58"/>
        <v>#N/A</v>
      </c>
      <c r="BE55" s="24" t="e">
        <f t="shared" si="59"/>
        <v>#N/A</v>
      </c>
      <c r="BF55" s="24"/>
      <c r="BG55" s="24"/>
      <c r="BH55" s="29"/>
      <c r="BI55" s="21"/>
      <c r="BJ55" s="29"/>
      <c r="BK55" s="29"/>
      <c r="BL55" s="29"/>
    </row>
    <row r="56" spans="2:64">
      <c r="B56" s="26"/>
      <c r="C56" s="21"/>
      <c r="D56" s="21"/>
      <c r="E56" s="96"/>
      <c r="F56" s="100"/>
      <c r="G56" s="30"/>
      <c r="H56" s="30"/>
      <c r="I56" s="21"/>
      <c r="J56" s="21"/>
      <c r="K56" s="30"/>
      <c r="L56" s="21"/>
      <c r="M56" s="21"/>
      <c r="N56" s="30"/>
      <c r="O56" s="21"/>
      <c r="P56" s="30"/>
      <c r="Q56" s="27"/>
      <c r="R56" s="21"/>
      <c r="S56" s="21"/>
      <c r="T56" s="30"/>
      <c r="U56" s="21"/>
      <c r="V56" s="21"/>
      <c r="W56" s="21"/>
      <c r="X56" s="21"/>
      <c r="Y56" s="22">
        <f t="shared" si="56"/>
        <v>0</v>
      </c>
      <c r="Z56" s="28" t="e">
        <f>VLOOKUP(L56,Lists!$B:$D, 2, FALSE)</f>
        <v>#N/A</v>
      </c>
      <c r="AA56" s="30"/>
      <c r="AB56" s="30"/>
      <c r="AC56" s="30"/>
      <c r="AD56" s="30"/>
      <c r="AE56" s="30"/>
      <c r="AF56" s="30"/>
      <c r="AG56" s="30"/>
      <c r="AH56" s="30"/>
      <c r="AI56" s="30"/>
      <c r="AJ56" s="22"/>
      <c r="AK56" s="21"/>
      <c r="AL56" s="30"/>
      <c r="AM56" s="30"/>
      <c r="AN56" s="21"/>
      <c r="AO56" s="30"/>
      <c r="AP56" s="21"/>
      <c r="AQ56" s="21"/>
      <c r="AR56" s="21"/>
      <c r="AS56" s="21"/>
      <c r="AT56" s="21"/>
      <c r="AU56" s="21"/>
      <c r="AV56" s="21"/>
      <c r="AW56" s="21"/>
      <c r="AX56" s="21"/>
      <c r="AY56" s="21"/>
      <c r="AZ56" s="21"/>
      <c r="BA56" s="21"/>
      <c r="BB56" s="21"/>
      <c r="BC56" s="23" t="e">
        <f t="shared" si="57"/>
        <v>#DIV/0!</v>
      </c>
      <c r="BD56" s="24" t="e">
        <f t="shared" si="58"/>
        <v>#N/A</v>
      </c>
      <c r="BE56" s="24" t="e">
        <f t="shared" si="59"/>
        <v>#N/A</v>
      </c>
      <c r="BF56" s="24"/>
      <c r="BG56" s="24"/>
      <c r="BH56" s="29"/>
      <c r="BI56" s="21"/>
      <c r="BJ56" s="29"/>
      <c r="BK56" s="29"/>
      <c r="BL56" s="29"/>
    </row>
    <row r="57" spans="2:64">
      <c r="B57" s="26"/>
      <c r="C57" s="21"/>
      <c r="D57" s="21"/>
      <c r="E57" s="96"/>
      <c r="F57" s="100"/>
      <c r="G57" s="30"/>
      <c r="H57" s="30"/>
      <c r="I57" s="21"/>
      <c r="J57" s="21"/>
      <c r="K57" s="30"/>
      <c r="L57" s="21"/>
      <c r="M57" s="21"/>
      <c r="N57" s="30"/>
      <c r="O57" s="21"/>
      <c r="P57" s="30"/>
      <c r="Q57" s="27"/>
      <c r="R57" s="21"/>
      <c r="S57" s="21"/>
      <c r="T57" s="30"/>
      <c r="U57" s="21"/>
      <c r="V57" s="21"/>
      <c r="W57" s="21"/>
      <c r="X57" s="21"/>
      <c r="Y57" s="22">
        <f t="shared" si="56"/>
        <v>0</v>
      </c>
      <c r="Z57" s="28" t="e">
        <f>VLOOKUP(L57,Lists!$B:$D, 2, FALSE)</f>
        <v>#N/A</v>
      </c>
      <c r="AA57" s="30"/>
      <c r="AB57" s="30"/>
      <c r="AC57" s="30"/>
      <c r="AD57" s="30"/>
      <c r="AE57" s="30"/>
      <c r="AF57" s="30"/>
      <c r="AG57" s="30"/>
      <c r="AH57" s="30"/>
      <c r="AI57" s="30"/>
      <c r="AJ57" s="22"/>
      <c r="AK57" s="21"/>
      <c r="AL57" s="30"/>
      <c r="AM57" s="30"/>
      <c r="AN57" s="21"/>
      <c r="AO57" s="30"/>
      <c r="AP57" s="21"/>
      <c r="AQ57" s="21"/>
      <c r="AR57" s="21"/>
      <c r="AS57" s="21"/>
      <c r="AT57" s="21"/>
      <c r="AU57" s="21"/>
      <c r="AV57" s="21"/>
      <c r="AW57" s="21"/>
      <c r="AX57" s="21"/>
      <c r="AY57" s="21"/>
      <c r="AZ57" s="21"/>
      <c r="BA57" s="21"/>
      <c r="BB57" s="21"/>
      <c r="BC57" s="23" t="e">
        <f t="shared" si="57"/>
        <v>#DIV/0!</v>
      </c>
      <c r="BD57" s="24" t="e">
        <f t="shared" si="58"/>
        <v>#N/A</v>
      </c>
      <c r="BE57" s="24" t="e">
        <f t="shared" si="59"/>
        <v>#N/A</v>
      </c>
      <c r="BF57" s="24"/>
      <c r="BG57" s="24"/>
      <c r="BH57" s="29"/>
      <c r="BI57" s="21"/>
      <c r="BJ57" s="29"/>
      <c r="BK57" s="29"/>
      <c r="BL57" s="29"/>
    </row>
    <row r="58" spans="2:64">
      <c r="B58" s="26"/>
      <c r="C58" s="21"/>
      <c r="D58" s="21"/>
      <c r="E58" s="96"/>
      <c r="F58" s="100"/>
      <c r="G58" s="30"/>
      <c r="H58" s="30"/>
      <c r="I58" s="21"/>
      <c r="J58" s="21"/>
      <c r="K58" s="30"/>
      <c r="L58" s="21"/>
      <c r="M58" s="21"/>
      <c r="N58" s="30"/>
      <c r="O58" s="21"/>
      <c r="P58" s="30"/>
      <c r="Q58" s="27"/>
      <c r="R58" s="21"/>
      <c r="S58" s="21"/>
      <c r="T58" s="30"/>
      <c r="U58" s="21"/>
      <c r="V58" s="21"/>
      <c r="W58" s="21"/>
      <c r="X58" s="21"/>
      <c r="Y58" s="22">
        <f t="shared" si="56"/>
        <v>0</v>
      </c>
      <c r="Z58" s="28" t="e">
        <f>VLOOKUP(L58,Lists!$B:$D, 2, FALSE)</f>
        <v>#N/A</v>
      </c>
      <c r="AA58" s="30"/>
      <c r="AB58" s="30"/>
      <c r="AC58" s="30"/>
      <c r="AD58" s="30"/>
      <c r="AE58" s="30"/>
      <c r="AF58" s="30"/>
      <c r="AG58" s="30"/>
      <c r="AH58" s="30"/>
      <c r="AI58" s="30"/>
      <c r="AJ58" s="22"/>
      <c r="AK58" s="21"/>
      <c r="AL58" s="30"/>
      <c r="AM58" s="30"/>
      <c r="AN58" s="21"/>
      <c r="AO58" s="30"/>
      <c r="AP58" s="21"/>
      <c r="AQ58" s="21"/>
      <c r="AR58" s="21"/>
      <c r="AS58" s="21"/>
      <c r="AT58" s="21"/>
      <c r="AU58" s="21"/>
      <c r="AV58" s="21"/>
      <c r="AW58" s="21"/>
      <c r="AX58" s="21"/>
      <c r="AY58" s="21"/>
      <c r="AZ58" s="21"/>
      <c r="BA58" s="21"/>
      <c r="BB58" s="21"/>
      <c r="BC58" s="23" t="e">
        <f t="shared" si="57"/>
        <v>#DIV/0!</v>
      </c>
      <c r="BD58" s="24" t="e">
        <f t="shared" si="58"/>
        <v>#N/A</v>
      </c>
      <c r="BE58" s="24" t="e">
        <f t="shared" si="59"/>
        <v>#N/A</v>
      </c>
      <c r="BF58" s="24"/>
      <c r="BG58" s="24"/>
      <c r="BH58" s="29"/>
      <c r="BI58" s="21"/>
      <c r="BJ58" s="29"/>
      <c r="BK58" s="29"/>
      <c r="BL58" s="29"/>
    </row>
    <row r="59" spans="2:64">
      <c r="B59" s="26"/>
      <c r="C59" s="21"/>
      <c r="D59" s="21"/>
      <c r="E59" s="96"/>
      <c r="F59" s="100"/>
      <c r="G59" s="30"/>
      <c r="H59" s="30"/>
      <c r="I59" s="21"/>
      <c r="J59" s="21"/>
      <c r="K59" s="30"/>
      <c r="L59" s="21"/>
      <c r="M59" s="21"/>
      <c r="N59" s="30"/>
      <c r="O59" s="21"/>
      <c r="P59" s="30"/>
      <c r="Q59" s="27"/>
      <c r="R59" s="21"/>
      <c r="S59" s="21"/>
      <c r="T59" s="30"/>
      <c r="U59" s="21"/>
      <c r="V59" s="21"/>
      <c r="W59" s="21"/>
      <c r="X59" s="21"/>
      <c r="Y59" s="22">
        <f t="shared" si="56"/>
        <v>0</v>
      </c>
      <c r="Z59" s="28" t="e">
        <f>VLOOKUP(L59,Lists!$B:$D, 2, FALSE)</f>
        <v>#N/A</v>
      </c>
      <c r="AA59" s="30"/>
      <c r="AB59" s="30"/>
      <c r="AC59" s="30"/>
      <c r="AD59" s="30"/>
      <c r="AE59" s="30"/>
      <c r="AF59" s="30"/>
      <c r="AG59" s="30"/>
      <c r="AH59" s="30"/>
      <c r="AI59" s="30"/>
      <c r="AJ59" s="22"/>
      <c r="AK59" s="21"/>
      <c r="AL59" s="30"/>
      <c r="AM59" s="30"/>
      <c r="AN59" s="21"/>
      <c r="AO59" s="30"/>
      <c r="AP59" s="21"/>
      <c r="AQ59" s="21"/>
      <c r="AR59" s="21"/>
      <c r="AS59" s="21"/>
      <c r="AT59" s="21"/>
      <c r="AU59" s="21"/>
      <c r="AV59" s="21"/>
      <c r="AW59" s="21"/>
      <c r="AX59" s="21"/>
      <c r="AY59" s="21"/>
      <c r="AZ59" s="21"/>
      <c r="BA59" s="21"/>
      <c r="BB59" s="21"/>
      <c r="BC59" s="23" t="e">
        <f t="shared" si="57"/>
        <v>#DIV/0!</v>
      </c>
      <c r="BD59" s="24" t="e">
        <f t="shared" si="58"/>
        <v>#N/A</v>
      </c>
      <c r="BE59" s="24" t="e">
        <f t="shared" si="59"/>
        <v>#N/A</v>
      </c>
      <c r="BF59" s="24"/>
      <c r="BG59" s="24"/>
      <c r="BH59" s="29"/>
      <c r="BI59" s="21"/>
      <c r="BJ59" s="29"/>
      <c r="BK59" s="29"/>
      <c r="BL59" s="29"/>
    </row>
    <row r="60" spans="2:64">
      <c r="B60" s="26"/>
      <c r="C60" s="21"/>
      <c r="D60" s="21"/>
      <c r="E60" s="96"/>
      <c r="F60" s="100"/>
      <c r="G60" s="30"/>
      <c r="H60" s="30"/>
      <c r="I60" s="21"/>
      <c r="J60" s="21"/>
      <c r="K60" s="30"/>
      <c r="L60" s="21"/>
      <c r="M60" s="21"/>
      <c r="N60" s="30"/>
      <c r="O60" s="21"/>
      <c r="P60" s="30"/>
      <c r="Q60" s="27"/>
      <c r="R60" s="21"/>
      <c r="S60" s="21"/>
      <c r="T60" s="30"/>
      <c r="U60" s="21"/>
      <c r="V60" s="21"/>
      <c r="W60" s="21"/>
      <c r="X60" s="21"/>
      <c r="Y60" s="22">
        <f t="shared" si="56"/>
        <v>0</v>
      </c>
      <c r="Z60" s="28" t="e">
        <f>VLOOKUP(L60,Lists!$B:$D, 2, FALSE)</f>
        <v>#N/A</v>
      </c>
      <c r="AA60" s="30"/>
      <c r="AB60" s="30"/>
      <c r="AC60" s="30"/>
      <c r="AD60" s="30"/>
      <c r="AE60" s="30"/>
      <c r="AF60" s="30"/>
      <c r="AG60" s="30"/>
      <c r="AH60" s="30"/>
      <c r="AI60" s="30"/>
      <c r="AJ60" s="22"/>
      <c r="AK60" s="21"/>
      <c r="AL60" s="30"/>
      <c r="AM60" s="30"/>
      <c r="AN60" s="21"/>
      <c r="AO60" s="30"/>
      <c r="AP60" s="21"/>
      <c r="AQ60" s="21"/>
      <c r="AR60" s="21"/>
      <c r="AS60" s="21"/>
      <c r="AT60" s="21"/>
      <c r="AU60" s="21"/>
      <c r="AV60" s="21"/>
      <c r="AW60" s="21"/>
      <c r="AX60" s="21"/>
      <c r="AY60" s="21"/>
      <c r="AZ60" s="21"/>
      <c r="BA60" s="21"/>
      <c r="BB60" s="21"/>
      <c r="BC60" s="23" t="e">
        <f t="shared" si="57"/>
        <v>#DIV/0!</v>
      </c>
      <c r="BD60" s="24" t="e">
        <f t="shared" si="58"/>
        <v>#N/A</v>
      </c>
      <c r="BE60" s="24" t="e">
        <f t="shared" si="59"/>
        <v>#N/A</v>
      </c>
      <c r="BF60" s="24"/>
      <c r="BG60" s="24"/>
      <c r="BH60" s="29"/>
      <c r="BI60" s="21"/>
      <c r="BJ60" s="29"/>
      <c r="BK60" s="29"/>
      <c r="BL60" s="29"/>
    </row>
    <row r="61" spans="2:64">
      <c r="B61" s="26"/>
      <c r="C61" s="21"/>
      <c r="D61" s="21"/>
      <c r="E61" s="96"/>
      <c r="F61" s="100"/>
      <c r="G61" s="30"/>
      <c r="H61" s="30"/>
      <c r="I61" s="21"/>
      <c r="J61" s="21"/>
      <c r="K61" s="30"/>
      <c r="L61" s="21"/>
      <c r="M61" s="21"/>
      <c r="N61" s="30"/>
      <c r="O61" s="21"/>
      <c r="P61" s="30"/>
      <c r="Q61" s="27"/>
      <c r="R61" s="21"/>
      <c r="S61" s="21"/>
      <c r="T61" s="30"/>
      <c r="U61" s="21"/>
      <c r="V61" s="21"/>
      <c r="W61" s="21"/>
      <c r="X61" s="21"/>
      <c r="Y61" s="22">
        <f t="shared" si="56"/>
        <v>0</v>
      </c>
      <c r="Z61" s="28" t="e">
        <f>VLOOKUP(L61,Lists!$B:$D, 2, FALSE)</f>
        <v>#N/A</v>
      </c>
      <c r="AA61" s="30"/>
      <c r="AB61" s="30"/>
      <c r="AC61" s="30"/>
      <c r="AD61" s="30"/>
      <c r="AE61" s="30"/>
      <c r="AF61" s="30"/>
      <c r="AG61" s="30"/>
      <c r="AH61" s="30"/>
      <c r="AI61" s="30"/>
      <c r="AJ61" s="22"/>
      <c r="AK61" s="21"/>
      <c r="AL61" s="30"/>
      <c r="AM61" s="30"/>
      <c r="AN61" s="21"/>
      <c r="AO61" s="30"/>
      <c r="AP61" s="21"/>
      <c r="AQ61" s="21"/>
      <c r="AR61" s="21"/>
      <c r="AS61" s="21"/>
      <c r="AT61" s="21"/>
      <c r="AU61" s="21"/>
      <c r="AV61" s="21"/>
      <c r="AW61" s="21"/>
      <c r="AX61" s="21"/>
      <c r="AY61" s="21"/>
      <c r="AZ61" s="21"/>
      <c r="BA61" s="21"/>
      <c r="BB61" s="21"/>
      <c r="BC61" s="23" t="e">
        <f t="shared" si="57"/>
        <v>#DIV/0!</v>
      </c>
      <c r="BD61" s="24" t="e">
        <f t="shared" si="58"/>
        <v>#N/A</v>
      </c>
      <c r="BE61" s="24" t="e">
        <f t="shared" si="59"/>
        <v>#N/A</v>
      </c>
      <c r="BF61" s="24"/>
      <c r="BG61" s="24"/>
      <c r="BH61" s="29"/>
      <c r="BI61" s="21"/>
      <c r="BJ61" s="29"/>
      <c r="BK61" s="29"/>
      <c r="BL61" s="29"/>
    </row>
    <row r="62" spans="2:64">
      <c r="B62" s="26"/>
      <c r="C62" s="21"/>
      <c r="D62" s="21"/>
      <c r="E62" s="96"/>
      <c r="F62" s="100"/>
      <c r="G62" s="30"/>
      <c r="H62" s="30"/>
      <c r="I62" s="21"/>
      <c r="J62" s="21"/>
      <c r="K62" s="30"/>
      <c r="L62" s="21"/>
      <c r="M62" s="21"/>
      <c r="N62" s="30"/>
      <c r="O62" s="21"/>
      <c r="P62" s="30"/>
      <c r="Q62" s="27"/>
      <c r="R62" s="21"/>
      <c r="S62" s="21"/>
      <c r="T62" s="30"/>
      <c r="U62" s="21"/>
      <c r="V62" s="21"/>
      <c r="W62" s="21"/>
      <c r="X62" s="21"/>
      <c r="Y62" s="22">
        <f t="shared" si="56"/>
        <v>0</v>
      </c>
      <c r="Z62" s="28" t="e">
        <f>VLOOKUP(L62,Lists!$B:$D, 2, FALSE)</f>
        <v>#N/A</v>
      </c>
      <c r="AA62" s="30"/>
      <c r="AB62" s="30"/>
      <c r="AC62" s="30"/>
      <c r="AD62" s="30"/>
      <c r="AE62" s="30"/>
      <c r="AF62" s="30"/>
      <c r="AG62" s="30"/>
      <c r="AH62" s="30"/>
      <c r="AI62" s="30"/>
      <c r="AJ62" s="22"/>
      <c r="AK62" s="21"/>
      <c r="AL62" s="30"/>
      <c r="AM62" s="30"/>
      <c r="AN62" s="21"/>
      <c r="AO62" s="30"/>
      <c r="AP62" s="21"/>
      <c r="AQ62" s="21"/>
      <c r="AR62" s="21"/>
      <c r="AS62" s="21"/>
      <c r="AT62" s="21"/>
      <c r="AU62" s="21"/>
      <c r="AV62" s="21"/>
      <c r="AW62" s="21"/>
      <c r="AX62" s="21"/>
      <c r="AY62" s="21"/>
      <c r="AZ62" s="21"/>
      <c r="BA62" s="21"/>
      <c r="BB62" s="21"/>
      <c r="BC62" s="23" t="e">
        <f t="shared" si="57"/>
        <v>#DIV/0!</v>
      </c>
      <c r="BD62" s="24" t="e">
        <f t="shared" si="58"/>
        <v>#N/A</v>
      </c>
      <c r="BE62" s="24" t="e">
        <f t="shared" si="59"/>
        <v>#N/A</v>
      </c>
      <c r="BF62" s="24"/>
      <c r="BG62" s="24"/>
      <c r="BH62" s="29"/>
      <c r="BI62" s="21"/>
      <c r="BJ62" s="29"/>
      <c r="BK62" s="29"/>
      <c r="BL62" s="29"/>
    </row>
    <row r="63" spans="2:64">
      <c r="B63" s="26"/>
      <c r="C63" s="21"/>
      <c r="D63" s="21"/>
      <c r="E63" s="96"/>
      <c r="F63" s="100"/>
      <c r="G63" s="30"/>
      <c r="H63" s="30"/>
      <c r="I63" s="21"/>
      <c r="J63" s="21"/>
      <c r="K63" s="30"/>
      <c r="L63" s="21"/>
      <c r="M63" s="21"/>
      <c r="N63" s="30"/>
      <c r="O63" s="21"/>
      <c r="P63" s="30"/>
      <c r="Q63" s="27"/>
      <c r="R63" s="21"/>
      <c r="S63" s="21"/>
      <c r="T63" s="30"/>
      <c r="U63" s="21"/>
      <c r="V63" s="21"/>
      <c r="W63" s="21"/>
      <c r="X63" s="21"/>
      <c r="Y63" s="22">
        <f t="shared" si="56"/>
        <v>0</v>
      </c>
      <c r="Z63" s="28" t="e">
        <f>VLOOKUP(L63,Lists!$B:$D, 2, FALSE)</f>
        <v>#N/A</v>
      </c>
      <c r="AA63" s="30"/>
      <c r="AB63" s="30"/>
      <c r="AC63" s="30"/>
      <c r="AD63" s="30"/>
      <c r="AE63" s="30"/>
      <c r="AF63" s="30"/>
      <c r="AG63" s="30"/>
      <c r="AH63" s="30"/>
      <c r="AI63" s="30"/>
      <c r="AJ63" s="22"/>
      <c r="AK63" s="21"/>
      <c r="AL63" s="30"/>
      <c r="AM63" s="30"/>
      <c r="AN63" s="21"/>
      <c r="AO63" s="30"/>
      <c r="AP63" s="21"/>
      <c r="AQ63" s="21"/>
      <c r="AR63" s="21"/>
      <c r="AS63" s="21"/>
      <c r="AT63" s="21"/>
      <c r="AU63" s="21"/>
      <c r="AV63" s="21"/>
      <c r="AW63" s="21"/>
      <c r="AX63" s="21"/>
      <c r="AY63" s="21"/>
      <c r="AZ63" s="21"/>
      <c r="BA63" s="21"/>
      <c r="BB63" s="21"/>
      <c r="BC63" s="23" t="e">
        <f t="shared" si="57"/>
        <v>#DIV/0!</v>
      </c>
      <c r="BD63" s="24" t="e">
        <f t="shared" si="58"/>
        <v>#N/A</v>
      </c>
      <c r="BE63" s="24" t="e">
        <f t="shared" si="59"/>
        <v>#N/A</v>
      </c>
      <c r="BF63" s="24"/>
      <c r="BG63" s="24"/>
      <c r="BH63" s="29"/>
      <c r="BI63" s="21"/>
      <c r="BJ63" s="29"/>
      <c r="BK63" s="29"/>
      <c r="BL63" s="29"/>
    </row>
    <row r="64" spans="2:64">
      <c r="B64" s="26"/>
      <c r="C64" s="21"/>
      <c r="D64" s="21"/>
      <c r="E64" s="96"/>
      <c r="F64" s="100"/>
      <c r="G64" s="30"/>
      <c r="H64" s="30"/>
      <c r="I64" s="21"/>
      <c r="J64" s="21"/>
      <c r="K64" s="30"/>
      <c r="L64" s="21"/>
      <c r="M64" s="21"/>
      <c r="N64" s="30"/>
      <c r="O64" s="21"/>
      <c r="P64" s="30"/>
      <c r="Q64" s="27"/>
      <c r="R64" s="21"/>
      <c r="S64" s="21"/>
      <c r="T64" s="30"/>
      <c r="U64" s="21"/>
      <c r="V64" s="21"/>
      <c r="W64" s="21"/>
      <c r="X64" s="21"/>
      <c r="Y64" s="22">
        <f t="shared" si="56"/>
        <v>0</v>
      </c>
      <c r="Z64" s="28" t="e">
        <f>VLOOKUP(L64,Lists!$B:$D, 2, FALSE)</f>
        <v>#N/A</v>
      </c>
      <c r="AA64" s="30"/>
      <c r="AB64" s="30"/>
      <c r="AC64" s="30"/>
      <c r="AD64" s="30"/>
      <c r="AE64" s="30"/>
      <c r="AF64" s="30"/>
      <c r="AG64" s="30"/>
      <c r="AH64" s="30"/>
      <c r="AI64" s="30"/>
      <c r="AJ64" s="22"/>
      <c r="AK64" s="21"/>
      <c r="AL64" s="30"/>
      <c r="AM64" s="30"/>
      <c r="AN64" s="21"/>
      <c r="AO64" s="30"/>
      <c r="AP64" s="21"/>
      <c r="AQ64" s="21"/>
      <c r="AR64" s="21"/>
      <c r="AS64" s="21"/>
      <c r="AT64" s="21"/>
      <c r="AU64" s="21"/>
      <c r="AV64" s="21"/>
      <c r="AW64" s="21"/>
      <c r="AX64" s="21"/>
      <c r="AY64" s="21"/>
      <c r="AZ64" s="21"/>
      <c r="BA64" s="21"/>
      <c r="BB64" s="21"/>
      <c r="BC64" s="23" t="e">
        <f t="shared" si="57"/>
        <v>#DIV/0!</v>
      </c>
      <c r="BD64" s="24" t="e">
        <f t="shared" si="58"/>
        <v>#N/A</v>
      </c>
      <c r="BE64" s="24" t="e">
        <f t="shared" si="59"/>
        <v>#N/A</v>
      </c>
      <c r="BF64" s="24"/>
      <c r="BG64" s="24"/>
      <c r="BH64" s="29"/>
      <c r="BI64" s="21"/>
      <c r="BJ64" s="29"/>
      <c r="BK64" s="29"/>
      <c r="BL64" s="29"/>
    </row>
    <row r="65" spans="2:64">
      <c r="B65" s="26"/>
      <c r="C65" s="21"/>
      <c r="D65" s="21"/>
      <c r="E65" s="96"/>
      <c r="F65" s="100"/>
      <c r="G65" s="30"/>
      <c r="H65" s="30"/>
      <c r="I65" s="21"/>
      <c r="J65" s="21"/>
      <c r="K65" s="30"/>
      <c r="L65" s="21"/>
      <c r="M65" s="21"/>
      <c r="N65" s="30"/>
      <c r="O65" s="21"/>
      <c r="P65" s="30"/>
      <c r="Q65" s="27"/>
      <c r="R65" s="21"/>
      <c r="S65" s="21"/>
      <c r="T65" s="30"/>
      <c r="U65" s="21"/>
      <c r="V65" s="21"/>
      <c r="W65" s="21"/>
      <c r="X65" s="21"/>
      <c r="Y65" s="22">
        <f t="shared" si="56"/>
        <v>0</v>
      </c>
      <c r="Z65" s="28" t="e">
        <f>VLOOKUP(L65,Lists!$B:$D, 2, FALSE)</f>
        <v>#N/A</v>
      </c>
      <c r="AA65" s="30"/>
      <c r="AB65" s="30"/>
      <c r="AC65" s="30"/>
      <c r="AD65" s="30"/>
      <c r="AE65" s="30"/>
      <c r="AF65" s="30"/>
      <c r="AG65" s="30"/>
      <c r="AH65" s="30"/>
      <c r="AI65" s="30"/>
      <c r="AJ65" s="22"/>
      <c r="AK65" s="21"/>
      <c r="AL65" s="30"/>
      <c r="AM65" s="30"/>
      <c r="AN65" s="21"/>
      <c r="AO65" s="30"/>
      <c r="AP65" s="21"/>
      <c r="AQ65" s="21"/>
      <c r="AR65" s="21"/>
      <c r="AS65" s="21"/>
      <c r="AT65" s="21"/>
      <c r="AU65" s="21"/>
      <c r="AV65" s="21"/>
      <c r="AW65" s="21"/>
      <c r="AX65" s="21"/>
      <c r="AY65" s="21"/>
      <c r="AZ65" s="21"/>
      <c r="BA65" s="21"/>
      <c r="BB65" s="21"/>
      <c r="BC65" s="23" t="e">
        <f t="shared" si="57"/>
        <v>#DIV/0!</v>
      </c>
      <c r="BD65" s="24" t="e">
        <f t="shared" si="58"/>
        <v>#N/A</v>
      </c>
      <c r="BE65" s="24" t="e">
        <f t="shared" si="59"/>
        <v>#N/A</v>
      </c>
      <c r="BF65" s="24"/>
      <c r="BG65" s="24"/>
      <c r="BH65" s="29"/>
      <c r="BI65" s="21"/>
      <c r="BJ65" s="29"/>
      <c r="BK65" s="29"/>
      <c r="BL65" s="29"/>
    </row>
  </sheetData>
  <autoFilter ref="A5:BL65" xr:uid="{6D347B7A-E762-410D-93AB-09364CE60A87}"/>
  <mergeCells count="11">
    <mergeCell ref="B3:E3"/>
    <mergeCell ref="AK3:AR3"/>
    <mergeCell ref="AT3:BB3"/>
    <mergeCell ref="BC3:BE3"/>
    <mergeCell ref="BH3:BL3"/>
    <mergeCell ref="L3:N3"/>
    <mergeCell ref="O3:Z3"/>
    <mergeCell ref="AA3:AH3"/>
    <mergeCell ref="AI3:AJ3"/>
    <mergeCell ref="BF3:BG3"/>
    <mergeCell ref="F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D650-3018-4A0C-825E-A56030793B80}">
  <dimension ref="A1"/>
  <sheetViews>
    <sheetView workbookViewId="0">
      <selection activeCell="V18" sqref="V18"/>
    </sheetView>
  </sheetViews>
  <sheetFormatPr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A84C0-749B-4BD3-9CCC-10341E82B936}">
  <dimension ref="A1"/>
  <sheetViews>
    <sheetView workbookViewId="0">
      <selection activeCell="N30" sqref="N30"/>
    </sheetView>
  </sheetViews>
  <sheetFormatPr defaultRowHeight="1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A621D-D973-460E-86E1-EFB538AD4FA6}">
  <dimension ref="B2:F12"/>
  <sheetViews>
    <sheetView workbookViewId="0">
      <selection activeCell="I12" sqref="I12"/>
    </sheetView>
  </sheetViews>
  <sheetFormatPr defaultRowHeight="15"/>
  <sheetData>
    <row r="2" spans="2:6">
      <c r="B2" s="19" t="s">
        <v>621</v>
      </c>
      <c r="C2" s="19" t="s">
        <v>622</v>
      </c>
      <c r="D2" s="19" t="s">
        <v>623</v>
      </c>
      <c r="E2" s="19" t="s">
        <v>624</v>
      </c>
      <c r="F2" s="19" t="s">
        <v>625</v>
      </c>
    </row>
    <row r="3" spans="2:6">
      <c r="B3" s="20" t="s">
        <v>626</v>
      </c>
      <c r="C3" s="20">
        <v>280</v>
      </c>
      <c r="D3" s="20" t="s">
        <v>627</v>
      </c>
      <c r="E3" s="20" t="s">
        <v>627</v>
      </c>
      <c r="F3" s="20" t="s">
        <v>627</v>
      </c>
    </row>
    <row r="4" spans="2:6">
      <c r="B4" s="20" t="s">
        <v>628</v>
      </c>
      <c r="C4" s="20">
        <v>310</v>
      </c>
      <c r="D4" s="20" t="s">
        <v>627</v>
      </c>
      <c r="E4" s="20">
        <v>280</v>
      </c>
      <c r="F4" s="20" t="s">
        <v>627</v>
      </c>
    </row>
    <row r="5" spans="2:6">
      <c r="B5" s="20" t="s">
        <v>629</v>
      </c>
      <c r="C5" s="20">
        <v>360</v>
      </c>
      <c r="D5" s="20">
        <v>330</v>
      </c>
      <c r="E5" s="20">
        <v>330</v>
      </c>
      <c r="F5" s="20" t="s">
        <v>627</v>
      </c>
    </row>
    <row r="6" spans="2:6">
      <c r="B6" s="20" t="s">
        <v>630</v>
      </c>
      <c r="C6" s="20">
        <v>380</v>
      </c>
      <c r="D6" s="20">
        <v>350</v>
      </c>
      <c r="E6" s="20">
        <v>350</v>
      </c>
      <c r="F6" s="20">
        <v>350</v>
      </c>
    </row>
    <row r="7" spans="2:6">
      <c r="B7" s="20" t="s">
        <v>378</v>
      </c>
      <c r="C7" s="20">
        <v>440</v>
      </c>
      <c r="D7" s="20">
        <v>400</v>
      </c>
      <c r="E7" s="20">
        <v>400</v>
      </c>
      <c r="F7" s="20">
        <v>400</v>
      </c>
    </row>
    <row r="8" spans="2:6">
      <c r="B8" s="20" t="s">
        <v>399</v>
      </c>
      <c r="C8" s="20">
        <v>550</v>
      </c>
      <c r="D8" s="20">
        <v>450</v>
      </c>
      <c r="E8" s="20">
        <v>450</v>
      </c>
      <c r="F8" s="20">
        <v>420</v>
      </c>
    </row>
    <row r="9" spans="2:6">
      <c r="B9" s="20" t="s">
        <v>428</v>
      </c>
      <c r="C9" s="20">
        <v>550</v>
      </c>
      <c r="D9" s="20">
        <v>470</v>
      </c>
      <c r="E9" s="20">
        <v>470</v>
      </c>
      <c r="F9" s="20" t="s">
        <v>627</v>
      </c>
    </row>
    <row r="10" spans="2:6">
      <c r="B10" s="20" t="s">
        <v>608</v>
      </c>
      <c r="C10" s="20">
        <v>550</v>
      </c>
      <c r="D10" s="20" t="s">
        <v>627</v>
      </c>
      <c r="E10" s="20" t="s">
        <v>627</v>
      </c>
      <c r="F10" s="20" t="s">
        <v>627</v>
      </c>
    </row>
    <row r="11" spans="2:6">
      <c r="B11" s="20" t="s">
        <v>631</v>
      </c>
      <c r="C11" s="20">
        <v>550</v>
      </c>
      <c r="D11" s="20" t="s">
        <v>627</v>
      </c>
      <c r="E11" s="20" t="s">
        <v>627</v>
      </c>
      <c r="F11" s="20">
        <v>460</v>
      </c>
    </row>
    <row r="12" spans="2:6">
      <c r="B12" s="20" t="s">
        <v>632</v>
      </c>
      <c r="C12" s="20">
        <v>610</v>
      </c>
      <c r="D12" s="20" t="s">
        <v>627</v>
      </c>
      <c r="E12" s="20" t="s">
        <v>627</v>
      </c>
      <c r="F12" s="20" t="s">
        <v>627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8D6B1-FEC3-4433-91E6-2C0578DC7560}">
  <dimension ref="A1"/>
  <sheetViews>
    <sheetView workbookViewId="0">
      <selection activeCell="G8" sqref="G8"/>
    </sheetView>
  </sheetViews>
  <sheetFormatPr defaultRowHeight="15"/>
  <sheetData>
    <row r="1" spans="1:1">
      <c r="A1"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A461E95F621044FE902CEC81E4A8AE6B" version="1.0.0">
  <systemFields>
    <field name="Objective-Id">
      <value order="0">A34707889</value>
    </field>
    <field name="Objective-Title">
      <value order="0">Low Carbon Concrete Mix Specification Tool_Final V2.0</value>
    </field>
    <field name="Objective-Description">
      <value order="0"/>
    </field>
    <field name="Objective-CreationStamp">
      <value order="0">2024-11-05T21:10:28Z</value>
    </field>
    <field name="Objective-IsApproved">
      <value order="0">false</value>
    </field>
    <field name="Objective-IsPublished">
      <value order="0">true</value>
    </field>
    <field name="Objective-DatePublished">
      <value order="0">2024-11-05T21:10:30Z</value>
    </field>
    <field name="Objective-ModificationStamp">
      <value order="0">2024-11-05T21:10:30Z</value>
    </field>
    <field name="Objective-Owner">
      <value order="0">Hayley Vinden</value>
    </field>
    <field name="Objective-Path">
      <value order="0">Objective Global Folder:Corporate:Administration/Management:Administration/Management - General:Infrastructure Delivery:Enterprise Project Delivery - Program Enablement Team:Program Administration:Carbon Smart:Climate Innovation Challenges:Climate Innovation Challenge project - AECOM as consultants - results</value>
    </field>
    <field name="Objective-Parent">
      <value order="0">Climate Innovation Challenge project - AECOM as consultants - results</value>
    </field>
    <field name="Objective-State">
      <value order="0">Published</value>
    </field>
    <field name="Objective-VersionId">
      <value order="0">vA37533176</value>
    </field>
    <field name="Objective-Version">
      <value order="0">1.0</value>
    </field>
    <field name="Objective-VersionNumber">
      <value order="0">1</value>
    </field>
    <field name="Objective-VersionComment">
      <value order="0"/>
    </field>
    <field name="Objective-FileNumber">
      <value order="0">F080637</value>
    </field>
    <field name="Objective-Classification">
      <value order="0"/>
    </field>
    <field name="Objective-Caveats">
      <value order="0"/>
    </field>
  </systemFields>
  <catalogues>
    <catalogue name="BW Document Type Catalogue" type="type" ori="id:cA110">
      <field name="Objective-Owning Group">
        <value order="0">Barwon Water</value>
      </field>
      <field name="Objective-Document Type">
        <value order="0"/>
      </field>
      <field name="Objective-Author">
        <value order="0"/>
      </field>
      <field name="Objective-External Author">
        <value order="0"/>
      </field>
      <field name="Objective-Installation">
        <value order="0"/>
      </field>
      <field name="Objective-Account">
        <value order="0"/>
      </field>
      <field name="Objective-Customer">
        <value order="0"/>
      </field>
      <field name="Objective-Internal Reference">
        <value order="0"/>
      </field>
      <field name="Objective-External Reference">
        <value order="0"/>
      </field>
      <field name="Objective-Document Date">
        <value order="0"/>
      </field>
      <field name="Objective-Approvers List">
        <value order="0"/>
      </field>
      <field name="Objective-Upload Status">
        <value order="0"/>
      </field>
      <field name="Objective-Connect Creator">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75566E03909442B9066B6B5F9A31F0" ma:contentTypeVersion="13" ma:contentTypeDescription="Create a new document." ma:contentTypeScope="" ma:versionID="35788ee1eb95cc1148d074f5d17cbc41">
  <xsd:schema xmlns:xsd="http://www.w3.org/2001/XMLSchema" xmlns:xs="http://www.w3.org/2001/XMLSchema" xmlns:p="http://schemas.microsoft.com/office/2006/metadata/properties" xmlns:ns2="8d67387a-dee6-4d5b-89ad-138cd61c015b" xmlns:ns3="115a16fc-d8e3-4a13-8589-e0fc6c5640e9" targetNamespace="http://schemas.microsoft.com/office/2006/metadata/properties" ma:root="true" ma:fieldsID="6d2f6aa4c5e3706f44d3331fc283b26c" ns2:_="" ns3:_="">
    <xsd:import namespace="8d67387a-dee6-4d5b-89ad-138cd61c015b"/>
    <xsd:import namespace="115a16fc-d8e3-4a13-8589-e0fc6c5640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67387a-dee6-4d5b-89ad-138cd61c0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166aa50-2606-4bee-b14b-7e98c91f20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5a16fc-d8e3-4a13-8589-e0fc6c5640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fac4f61-1d25-42d6-aea0-8a4dbe14870e}" ma:internalName="TaxCatchAll" ma:showField="CatchAllData" ma:web="115a16fc-d8e3-4a13-8589-e0fc6c5640e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115a16fc-d8e3-4a13-8589-e0fc6c5640e9" xsi:nil="true"/>
    <lcf76f155ced4ddcb4097134ff3c332f xmlns="8d67387a-dee6-4d5b-89ad-138cd61c01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A461E95F621044FE902CEC81E4A8AE6B"/>
  </ds:schemaRefs>
</ds:datastoreItem>
</file>

<file path=customXml/itemProps2.xml><?xml version="1.0" encoding="utf-8"?>
<ds:datastoreItem xmlns:ds="http://schemas.openxmlformats.org/officeDocument/2006/customXml" ds:itemID="{C456CE39-2E66-4D13-B2F6-E6FCE9B9B181}">
  <ds:schemaRefs>
    <ds:schemaRef ds:uri="http://schemas.microsoft.com/sharepoint/v3/contenttype/forms"/>
  </ds:schemaRefs>
</ds:datastoreItem>
</file>

<file path=customXml/itemProps3.xml><?xml version="1.0" encoding="utf-8"?>
<ds:datastoreItem xmlns:ds="http://schemas.openxmlformats.org/officeDocument/2006/customXml" ds:itemID="{B38C68FF-4986-4A77-B949-89740451D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67387a-dee6-4d5b-89ad-138cd61c015b"/>
    <ds:schemaRef ds:uri="115a16fc-d8e3-4a13-8589-e0fc6c5640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D871E6-C8FD-45A2-95E3-0A3F0D520F3B}">
  <ds:schemaRefs>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115a16fc-d8e3-4a13-8589-e0fc6c5640e9"/>
    <ds:schemaRef ds:uri="8d67387a-dee6-4d5b-89ad-138cd61c015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Concrete Element Summary </vt:lpstr>
      <vt:lpstr>Mix Details</vt:lpstr>
      <vt:lpstr>HOLCIM</vt:lpstr>
      <vt:lpstr>HANSON</vt:lpstr>
      <vt:lpstr>Lists</vt:lpstr>
      <vt:lpstr>Drawing Note Examples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Dacre, Miles</dc:creator>
  <cp:keywords/>
  <dc:description/>
  <cp:lastModifiedBy>Jill Fagan</cp:lastModifiedBy>
  <cp:revision/>
  <dcterms:created xsi:type="dcterms:W3CDTF">2023-03-21T00:30:50Z</dcterms:created>
  <dcterms:modified xsi:type="dcterms:W3CDTF">2024-11-26T03:47:52Z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0x010100EC75566E03909442B9066B6B5F9A31F0</vt:lpwstr>
  </property>
  <property fmtid="{D5CDD505-2E9C-101B-9397-08002B2CF9AE}" pid="5" name="MediaServiceImageTags">
    <vt:lpwstr/>
  </property>
  <property fmtid="{D5CDD505-2E9C-101B-9397-08002B2CF9AE}" pid="6" name="Folder_Number">
    <vt:lpwstr/>
  </property>
  <property fmtid="{D5CDD505-2E9C-101B-9397-08002B2CF9AE}" pid="7" name="Folder_Code">
    <vt:lpwstr/>
  </property>
  <property fmtid="{D5CDD505-2E9C-101B-9397-08002B2CF9AE}" pid="8" name="Folder_Name">
    <vt:lpwstr/>
  </property>
  <property fmtid="{D5CDD505-2E9C-101B-9397-08002B2CF9AE}" pid="9" name="Folder_Description">
    <vt:lpwstr/>
  </property>
  <property fmtid="{D5CDD505-2E9C-101B-9397-08002B2CF9AE}" pid="10" name="/Folder_Name/">
    <vt:lpwstr/>
  </property>
  <property fmtid="{D5CDD505-2E9C-101B-9397-08002B2CF9AE}" pid="11" name="/Folder_Description/">
    <vt:lpwstr/>
  </property>
  <property fmtid="{D5CDD505-2E9C-101B-9397-08002B2CF9AE}" pid="12" name="Folder_Version">
    <vt:lpwstr/>
  </property>
  <property fmtid="{D5CDD505-2E9C-101B-9397-08002B2CF9AE}" pid="13" name="Folder_VersionSeq">
    <vt:lpwstr/>
  </property>
  <property fmtid="{D5CDD505-2E9C-101B-9397-08002B2CF9AE}" pid="14" name="Folder_Manager">
    <vt:lpwstr/>
  </property>
  <property fmtid="{D5CDD505-2E9C-101B-9397-08002B2CF9AE}" pid="15" name="Folder_ManagerDesc">
    <vt:lpwstr/>
  </property>
  <property fmtid="{D5CDD505-2E9C-101B-9397-08002B2CF9AE}" pid="16" name="Folder_Storage">
    <vt:lpwstr/>
  </property>
  <property fmtid="{D5CDD505-2E9C-101B-9397-08002B2CF9AE}" pid="17" name="Folder_StorageDesc">
    <vt:lpwstr/>
  </property>
  <property fmtid="{D5CDD505-2E9C-101B-9397-08002B2CF9AE}" pid="18" name="Folder_Creator">
    <vt:lpwstr/>
  </property>
  <property fmtid="{D5CDD505-2E9C-101B-9397-08002B2CF9AE}" pid="19" name="Folder_CreatorDesc">
    <vt:lpwstr/>
  </property>
  <property fmtid="{D5CDD505-2E9C-101B-9397-08002B2CF9AE}" pid="20" name="Folder_CreateDate">
    <vt:lpwstr/>
  </property>
  <property fmtid="{D5CDD505-2E9C-101B-9397-08002B2CF9AE}" pid="21" name="Folder_Updater">
    <vt:lpwstr/>
  </property>
  <property fmtid="{D5CDD505-2E9C-101B-9397-08002B2CF9AE}" pid="22" name="Folder_UpdaterDesc">
    <vt:lpwstr/>
  </property>
  <property fmtid="{D5CDD505-2E9C-101B-9397-08002B2CF9AE}" pid="23" name="Folder_UpdateDate">
    <vt:lpwstr/>
  </property>
  <property fmtid="{D5CDD505-2E9C-101B-9397-08002B2CF9AE}" pid="24" name="Document_Number">
    <vt:lpwstr/>
  </property>
  <property fmtid="{D5CDD505-2E9C-101B-9397-08002B2CF9AE}" pid="25" name="Document_Name">
    <vt:lpwstr/>
  </property>
  <property fmtid="{D5CDD505-2E9C-101B-9397-08002B2CF9AE}" pid="26" name="Document_FileName">
    <vt:lpwstr/>
  </property>
  <property fmtid="{D5CDD505-2E9C-101B-9397-08002B2CF9AE}" pid="27" name="Document_Version">
    <vt:lpwstr/>
  </property>
  <property fmtid="{D5CDD505-2E9C-101B-9397-08002B2CF9AE}" pid="28" name="Document_VersionSeq">
    <vt:lpwstr/>
  </property>
  <property fmtid="{D5CDD505-2E9C-101B-9397-08002B2CF9AE}" pid="29" name="Document_Creator">
    <vt:lpwstr/>
  </property>
  <property fmtid="{D5CDD505-2E9C-101B-9397-08002B2CF9AE}" pid="30" name="Document_CreatorDesc">
    <vt:lpwstr/>
  </property>
  <property fmtid="{D5CDD505-2E9C-101B-9397-08002B2CF9AE}" pid="31" name="Document_CreateDate">
    <vt:lpwstr/>
  </property>
  <property fmtid="{D5CDD505-2E9C-101B-9397-08002B2CF9AE}" pid="32" name="Document_Updater">
    <vt:lpwstr/>
  </property>
  <property fmtid="{D5CDD505-2E9C-101B-9397-08002B2CF9AE}" pid="33" name="Document_UpdaterDesc">
    <vt:lpwstr/>
  </property>
  <property fmtid="{D5CDD505-2E9C-101B-9397-08002B2CF9AE}" pid="34" name="Document_UpdateDate">
    <vt:lpwstr/>
  </property>
  <property fmtid="{D5CDD505-2E9C-101B-9397-08002B2CF9AE}" pid="35" name="Document_Size">
    <vt:lpwstr/>
  </property>
  <property fmtid="{D5CDD505-2E9C-101B-9397-08002B2CF9AE}" pid="36" name="Document_Storage">
    <vt:lpwstr/>
  </property>
  <property fmtid="{D5CDD505-2E9C-101B-9397-08002B2CF9AE}" pid="37" name="Document_StorageDesc">
    <vt:lpwstr/>
  </property>
  <property fmtid="{D5CDD505-2E9C-101B-9397-08002B2CF9AE}" pid="38" name="Document_Department">
    <vt:lpwstr/>
  </property>
  <property fmtid="{D5CDD505-2E9C-101B-9397-08002B2CF9AE}" pid="39" name="Document_DepartmentDesc">
    <vt:lpwstr/>
  </property>
  <property fmtid="{D5CDD505-2E9C-101B-9397-08002B2CF9AE}" pid="40" name="Objective-Id">
    <vt:lpwstr>A34707889</vt:lpwstr>
  </property>
  <property fmtid="{D5CDD505-2E9C-101B-9397-08002B2CF9AE}" pid="41" name="Objective-Title">
    <vt:lpwstr>Low Carbon Concrete Mix Specification Tool_Final V2.0</vt:lpwstr>
  </property>
  <property fmtid="{D5CDD505-2E9C-101B-9397-08002B2CF9AE}" pid="42" name="Objective-Description">
    <vt:lpwstr/>
  </property>
  <property fmtid="{D5CDD505-2E9C-101B-9397-08002B2CF9AE}" pid="43" name="Objective-CreationStamp">
    <vt:filetime>2024-11-05T21:10:28Z</vt:filetime>
  </property>
  <property fmtid="{D5CDD505-2E9C-101B-9397-08002B2CF9AE}" pid="44" name="Objective-IsApproved">
    <vt:bool>false</vt:bool>
  </property>
  <property fmtid="{D5CDD505-2E9C-101B-9397-08002B2CF9AE}" pid="45" name="Objective-IsPublished">
    <vt:bool>true</vt:bool>
  </property>
  <property fmtid="{D5CDD505-2E9C-101B-9397-08002B2CF9AE}" pid="46" name="Objective-DatePublished">
    <vt:filetime>2024-11-05T21:10:30Z</vt:filetime>
  </property>
  <property fmtid="{D5CDD505-2E9C-101B-9397-08002B2CF9AE}" pid="47" name="Objective-ModificationStamp">
    <vt:filetime>2024-11-05T21:10:30Z</vt:filetime>
  </property>
  <property fmtid="{D5CDD505-2E9C-101B-9397-08002B2CF9AE}" pid="48" name="Objective-Owner">
    <vt:lpwstr>Hayley Vinden</vt:lpwstr>
  </property>
  <property fmtid="{D5CDD505-2E9C-101B-9397-08002B2CF9AE}" pid="49" name="Objective-Path">
    <vt:lpwstr>Objective Global Folder:Corporate:Administration/Management:Administration/Management - General:Infrastructure Delivery:Enterprise Project Delivery - Program Enablement Team:Program Administration:Carbon Smart:Climate Innovation Challenges:Climate Innovation Challenge project - AECOM as consultants - results</vt:lpwstr>
  </property>
  <property fmtid="{D5CDD505-2E9C-101B-9397-08002B2CF9AE}" pid="50" name="Objective-Parent">
    <vt:lpwstr>Climate Innovation Challenge project - AECOM as consultants - results</vt:lpwstr>
  </property>
  <property fmtid="{D5CDD505-2E9C-101B-9397-08002B2CF9AE}" pid="51" name="Objective-State">
    <vt:lpwstr>Published</vt:lpwstr>
  </property>
  <property fmtid="{D5CDD505-2E9C-101B-9397-08002B2CF9AE}" pid="52" name="Objective-VersionId">
    <vt:lpwstr>vA37533176</vt:lpwstr>
  </property>
  <property fmtid="{D5CDD505-2E9C-101B-9397-08002B2CF9AE}" pid="53" name="Objective-Version">
    <vt:lpwstr>1.0</vt:lpwstr>
  </property>
  <property fmtid="{D5CDD505-2E9C-101B-9397-08002B2CF9AE}" pid="54" name="Objective-VersionNumber">
    <vt:r8>1</vt:r8>
  </property>
  <property fmtid="{D5CDD505-2E9C-101B-9397-08002B2CF9AE}" pid="55" name="Objective-VersionComment">
    <vt:lpwstr/>
  </property>
  <property fmtid="{D5CDD505-2E9C-101B-9397-08002B2CF9AE}" pid="56" name="Objective-FileNumber">
    <vt:lpwstr>F080637</vt:lpwstr>
  </property>
  <property fmtid="{D5CDD505-2E9C-101B-9397-08002B2CF9AE}" pid="57" name="Objective-Classification">
    <vt:lpwstr/>
  </property>
  <property fmtid="{D5CDD505-2E9C-101B-9397-08002B2CF9AE}" pid="58" name="Objective-Caveats">
    <vt:lpwstr/>
  </property>
  <property fmtid="{D5CDD505-2E9C-101B-9397-08002B2CF9AE}" pid="59" name="Objective-Owning Group">
    <vt:lpwstr>Barwon Water</vt:lpwstr>
  </property>
  <property fmtid="{D5CDD505-2E9C-101B-9397-08002B2CF9AE}" pid="60" name="Objective-Document Type">
    <vt:lpwstr/>
  </property>
  <property fmtid="{D5CDD505-2E9C-101B-9397-08002B2CF9AE}" pid="61" name="Objective-Author">
    <vt:lpwstr/>
  </property>
  <property fmtid="{D5CDD505-2E9C-101B-9397-08002B2CF9AE}" pid="62" name="Objective-External Author">
    <vt:lpwstr/>
  </property>
  <property fmtid="{D5CDD505-2E9C-101B-9397-08002B2CF9AE}" pid="63" name="Objective-Installation">
    <vt:lpwstr/>
  </property>
  <property fmtid="{D5CDD505-2E9C-101B-9397-08002B2CF9AE}" pid="64" name="Objective-Account">
    <vt:lpwstr/>
  </property>
  <property fmtid="{D5CDD505-2E9C-101B-9397-08002B2CF9AE}" pid="65" name="Objective-Customer">
    <vt:lpwstr/>
  </property>
  <property fmtid="{D5CDD505-2E9C-101B-9397-08002B2CF9AE}" pid="66" name="Objective-Internal Reference">
    <vt:lpwstr/>
  </property>
  <property fmtid="{D5CDD505-2E9C-101B-9397-08002B2CF9AE}" pid="67" name="Objective-External Reference">
    <vt:lpwstr/>
  </property>
  <property fmtid="{D5CDD505-2E9C-101B-9397-08002B2CF9AE}" pid="68" name="Objective-Document Date">
    <vt:lpwstr/>
  </property>
  <property fmtid="{D5CDD505-2E9C-101B-9397-08002B2CF9AE}" pid="69" name="Objective-Approvers List">
    <vt:lpwstr/>
  </property>
  <property fmtid="{D5CDD505-2E9C-101B-9397-08002B2CF9AE}" pid="70" name="Objective-Upload Status">
    <vt:lpwstr/>
  </property>
  <property fmtid="{D5CDD505-2E9C-101B-9397-08002B2CF9AE}" pid="71" name="Objective-Connect Creator">
    <vt:lpwstr/>
  </property>
</Properties>
</file>